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CORRIGENDUM 1/CU TRACK/"/>
    </mc:Choice>
  </mc:AlternateContent>
  <xr:revisionPtr revIDLastSave="425" documentId="13_ncr:1_{59D68B98-498F-44AC-8641-8B79411071D3}" xr6:coauthVersionLast="47" xr6:coauthVersionMax="47" xr10:uidLastSave="{CF147EAB-64B0-4C2E-87F6-FC801E2E7C4D}"/>
  <workbookProtection workbookAlgorithmName="SHA-512" workbookHashValue="GwlrMDei8AOOzUnqetICnPZfE09UdkENyjbY08WoOdPLn+lGZa53VTijGvog/8pgKAEyJHR/x1Cyt1TFHy4fBw==" workbookSaltValue="m1krxP7jrg3sFXIGnYn/Ig==" workbookSpinCount="100000" lockStructure="1"/>
  <bookViews>
    <workbookView xWindow="2340" yWindow="2340" windowWidth="28800" windowHeight="15345" tabRatio="840" firstSheet="1" activeTab="10" xr2:uid="{00000000-000D-0000-FFFF-FFFF00000000}"/>
  </bookViews>
  <sheets>
    <sheet name="0-Instructiuni" sheetId="6" r:id="rId1"/>
    <sheet name="1-Inputuri" sheetId="2" r:id="rId2"/>
    <sheet name="2-Bilant_societati" sheetId="7" r:id="rId3"/>
    <sheet name="2-Bilant_PJFSP" sheetId="10" r:id="rId4"/>
    <sheet name="3-Dificultate_societati" sheetId="3" r:id="rId5"/>
    <sheet name="3- Dificultate_PJFSP" sheetId="11" r:id="rId6"/>
    <sheet name="4-Buget cerere" sheetId="1" r:id="rId7"/>
    <sheet name="5-Analiza financiara" sheetId="4" r:id="rId8"/>
    <sheet name="6-Indicatori societati" sheetId="8" r:id="rId9"/>
    <sheet name="6-Indicatori PJFSP" sheetId="12" r:id="rId10"/>
    <sheet name="7-Listă bunuri_servicii" sheetId="9" r:id="rId11"/>
  </sheets>
  <externalReferences>
    <externalReference r:id="rId12"/>
    <externalReference r:id="rId13"/>
    <externalReference r:id="rId14"/>
  </externalReferences>
  <definedNames>
    <definedName name="eur" localSheetId="2">#REF!</definedName>
    <definedName name="eur" localSheetId="7">'5-Analiza financiara'!#REF!</definedName>
    <definedName name="eur" localSheetId="9">'[1]1-Inputuri'!$E$27</definedName>
    <definedName name="eur" localSheetId="8">'[1]1-Inputuri'!$E$27</definedName>
    <definedName name="eur" localSheetId="10">'[2]1-Inputuri'!$E$29</definedName>
    <definedName name="eur">'1-Inputuri'!$E$26</definedName>
    <definedName name="FDR" localSheetId="2">#REF!</definedName>
    <definedName name="FDR" localSheetId="9">'[1]1-Inputuri'!#REF!</definedName>
    <definedName name="FDR" localSheetId="8">'[1]1-Inputuri'!#REF!</definedName>
    <definedName name="FDR" localSheetId="10">'[2]1-Inputuri'!#REF!</definedName>
    <definedName name="FDR">'1-Inputuri'!#REF!</definedName>
    <definedName name="_xlnm.Print_Area" localSheetId="1">'1-Inputuri'!$B$3:$AP$101</definedName>
    <definedName name="_xlnm.Print_Area" localSheetId="6">'4-Buget cerere'!$B$2:$Y$43</definedName>
    <definedName name="_xlnm.Print_Area" localSheetId="9">'6-Indicatori PJFSP'!$A$1:$AQ$17</definedName>
    <definedName name="_xlnm.Print_Area" localSheetId="8">'6-Indicatori societati'!$A$1:$AQ$17</definedName>
    <definedName name="RAF" localSheetId="2">[1]Instructiuni!#REF!</definedName>
    <definedName name="RAF" localSheetId="10">[3]Instructiuni!#REF!</definedName>
    <definedName name="RAF">[1]Instructiuni!#REF!</definedName>
    <definedName name="tva" localSheetId="10">'[2]1-Inputuri'!$E$27</definedName>
    <definedName name="TVA">'1-Inputuri'!$E$24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32" i="10" l="1"/>
  <c r="H17" i="3" l="1"/>
  <c r="G134" i="7"/>
  <c r="L9" i="12" l="1"/>
  <c r="C5" i="12"/>
  <c r="C4" i="12"/>
  <c r="C3" i="12"/>
  <c r="G41" i="10"/>
  <c r="G44" i="10" s="1"/>
  <c r="G50" i="10" s="1"/>
  <c r="C3" i="11"/>
  <c r="C4" i="11"/>
  <c r="C5" i="11"/>
  <c r="H17" i="11"/>
  <c r="H18" i="11"/>
  <c r="G13" i="10"/>
  <c r="H13" i="10"/>
  <c r="L12" i="12" s="1"/>
  <c r="G19" i="10"/>
  <c r="G24" i="10" s="1"/>
  <c r="H19" i="10"/>
  <c r="H24" i="10" s="1"/>
  <c r="G20" i="10"/>
  <c r="H20" i="10"/>
  <c r="G29" i="10"/>
  <c r="H29" i="10"/>
  <c r="G28" i="10"/>
  <c r="H32" i="10"/>
  <c r="H28" i="10" s="1"/>
  <c r="H41" i="10"/>
  <c r="H44" i="10"/>
  <c r="H50" i="10" s="1"/>
  <c r="G58" i="10"/>
  <c r="H58" i="10"/>
  <c r="G80" i="10"/>
  <c r="G105" i="10" s="1"/>
  <c r="H80" i="10"/>
  <c r="G99" i="10"/>
  <c r="H99" i="10"/>
  <c r="G109" i="10"/>
  <c r="H109" i="10"/>
  <c r="G110" i="10"/>
  <c r="H110" i="10"/>
  <c r="G111" i="10"/>
  <c r="G21" i="4" s="1"/>
  <c r="H111" i="10"/>
  <c r="H21" i="4" s="1"/>
  <c r="G135" i="10"/>
  <c r="G124" i="10" s="1"/>
  <c r="H135" i="10"/>
  <c r="H124" i="10" s="1"/>
  <c r="H144" i="10" s="1"/>
  <c r="H25" i="10" l="1"/>
  <c r="H19" i="11"/>
  <c r="H104" i="10"/>
  <c r="G25" i="10"/>
  <c r="L13" i="12"/>
  <c r="H25" i="11"/>
  <c r="E21" i="11"/>
  <c r="E30" i="11"/>
  <c r="H26" i="11"/>
  <c r="H24" i="11"/>
  <c r="H141" i="10"/>
  <c r="H52" i="10"/>
  <c r="G142" i="10"/>
  <c r="G144" i="10"/>
  <c r="G141" i="10"/>
  <c r="G52" i="10"/>
  <c r="H142" i="10"/>
  <c r="H143" i="10"/>
  <c r="H105" i="10"/>
  <c r="G104" i="10"/>
  <c r="G143" i="10"/>
  <c r="E27" i="11" l="1"/>
  <c r="H146" i="10"/>
  <c r="H147" i="10"/>
  <c r="G146" i="10"/>
  <c r="G147" i="10"/>
  <c r="W20" i="1" l="1"/>
  <c r="W21" i="1"/>
  <c r="W22" i="1"/>
  <c r="W23" i="1"/>
  <c r="W24" i="1"/>
  <c r="W25" i="1"/>
  <c r="T27" i="1"/>
  <c r="U27" i="1"/>
  <c r="V27" i="1"/>
  <c r="S27" i="1"/>
  <c r="H27" i="1"/>
  <c r="I27" i="1"/>
  <c r="F27" i="1"/>
  <c r="E27" i="1"/>
  <c r="V18" i="1"/>
  <c r="V28" i="1" s="1"/>
  <c r="U18" i="1"/>
  <c r="U28" i="1" s="1"/>
  <c r="T18" i="1"/>
  <c r="T28" i="1" s="1"/>
  <c r="S18" i="1"/>
  <c r="I18" i="1"/>
  <c r="I28" i="1" s="1"/>
  <c r="H18" i="1"/>
  <c r="H28" i="1" s="1"/>
  <c r="F18" i="1"/>
  <c r="E18" i="1"/>
  <c r="W16" i="1"/>
  <c r="J16" i="1"/>
  <c r="G16" i="1"/>
  <c r="G17" i="1"/>
  <c r="J17" i="1"/>
  <c r="W17" i="1"/>
  <c r="J25" i="1"/>
  <c r="G25" i="1"/>
  <c r="J24" i="1"/>
  <c r="G24" i="1"/>
  <c r="J23" i="1"/>
  <c r="G23" i="1"/>
  <c r="J22" i="1"/>
  <c r="G22" i="1"/>
  <c r="J21" i="1"/>
  <c r="G21" i="1"/>
  <c r="J20" i="1"/>
  <c r="G20" i="1"/>
  <c r="H114" i="7"/>
  <c r="G114" i="7"/>
  <c r="F28" i="1" l="1"/>
  <c r="X22" i="1"/>
  <c r="K24" i="1"/>
  <c r="X24" i="1" s="1"/>
  <c r="J18" i="1"/>
  <c r="W18" i="1"/>
  <c r="S28" i="1"/>
  <c r="E28" i="1"/>
  <c r="K17" i="1"/>
  <c r="X17" i="1" s="1"/>
  <c r="G18" i="1"/>
  <c r="K16" i="1"/>
  <c r="X16" i="1" s="1"/>
  <c r="K22" i="1"/>
  <c r="K25" i="1"/>
  <c r="X25" i="1" s="1"/>
  <c r="K20" i="1"/>
  <c r="K23" i="1"/>
  <c r="X23" i="1" s="1"/>
  <c r="K21" i="1"/>
  <c r="X21" i="1" s="1"/>
  <c r="C6" i="4"/>
  <c r="C7" i="4"/>
  <c r="G168" i="7"/>
  <c r="H168" i="7"/>
  <c r="M71" i="2"/>
  <c r="N71" i="2"/>
  <c r="O71" i="2"/>
  <c r="P71" i="2"/>
  <c r="Q71" i="2"/>
  <c r="R71" i="2"/>
  <c r="S71" i="2"/>
  <c r="T71" i="2"/>
  <c r="U71" i="2"/>
  <c r="V71" i="2"/>
  <c r="W71" i="2"/>
  <c r="X71" i="2"/>
  <c r="Y71" i="2"/>
  <c r="Z71" i="2"/>
  <c r="AA71" i="2"/>
  <c r="AB71" i="2"/>
  <c r="AC71" i="2"/>
  <c r="AD71" i="2"/>
  <c r="AE71" i="2"/>
  <c r="AF71" i="2"/>
  <c r="AG71" i="2"/>
  <c r="AH71" i="2"/>
  <c r="AI71" i="2"/>
  <c r="AJ71" i="2"/>
  <c r="AK71" i="2"/>
  <c r="AL71" i="2"/>
  <c r="AM71" i="2"/>
  <c r="AN71" i="2"/>
  <c r="AO71" i="2"/>
  <c r="L71" i="2"/>
  <c r="K18" i="1" l="1"/>
  <c r="X18" i="1" s="1"/>
  <c r="X20" i="1"/>
  <c r="L9" i="8"/>
  <c r="C5" i="8"/>
  <c r="C4" i="8"/>
  <c r="C3" i="8"/>
  <c r="J74" i="4"/>
  <c r="K74" i="4"/>
  <c r="L74" i="4"/>
  <c r="M74" i="4"/>
  <c r="N74" i="4"/>
  <c r="O74" i="4"/>
  <c r="P74" i="4"/>
  <c r="Q74" i="4"/>
  <c r="R74" i="4"/>
  <c r="S74" i="4"/>
  <c r="T74" i="4"/>
  <c r="U74" i="4"/>
  <c r="V74" i="4"/>
  <c r="W74" i="4"/>
  <c r="X74" i="4"/>
  <c r="Y74" i="4"/>
  <c r="Z74" i="4"/>
  <c r="AA74" i="4"/>
  <c r="AB74" i="4"/>
  <c r="AC74" i="4"/>
  <c r="AD74" i="4"/>
  <c r="AE74" i="4"/>
  <c r="AF74" i="4"/>
  <c r="AG74" i="4"/>
  <c r="AH74" i="4"/>
  <c r="AI74" i="4"/>
  <c r="AJ74" i="4"/>
  <c r="AK74" i="4"/>
  <c r="AL74" i="4"/>
  <c r="I74" i="4"/>
  <c r="H82" i="4"/>
  <c r="G40" i="4" l="1"/>
  <c r="H40" i="4"/>
  <c r="T31" i="1"/>
  <c r="U31" i="1"/>
  <c r="V31" i="1"/>
  <c r="J26" i="1"/>
  <c r="J27" i="1" s="1"/>
  <c r="J28" i="1" s="1"/>
  <c r="G26" i="1"/>
  <c r="G27" i="1" s="1"/>
  <c r="G28" i="1" l="1"/>
  <c r="E30" i="1" s="1"/>
  <c r="G30" i="1" s="1"/>
  <c r="G31" i="1" s="1"/>
  <c r="K26" i="1"/>
  <c r="K27" i="1" s="1"/>
  <c r="K28" i="1" s="1"/>
  <c r="H18" i="3" l="1"/>
  <c r="C5" i="4"/>
  <c r="C6" i="1"/>
  <c r="C5" i="1"/>
  <c r="C4" i="1"/>
  <c r="C5" i="3"/>
  <c r="C4" i="3"/>
  <c r="C3" i="3"/>
  <c r="C6" i="2"/>
  <c r="C5" i="2"/>
  <c r="C4" i="2"/>
  <c r="H180" i="7"/>
  <c r="H185" i="7" s="1"/>
  <c r="G180" i="7"/>
  <c r="G185" i="7" s="1"/>
  <c r="H179" i="7"/>
  <c r="G179" i="7"/>
  <c r="H161" i="7"/>
  <c r="G161" i="7"/>
  <c r="H158" i="7"/>
  <c r="G158" i="7"/>
  <c r="H155" i="7"/>
  <c r="G155" i="7"/>
  <c r="H152" i="7"/>
  <c r="G152" i="7"/>
  <c r="H134" i="7"/>
  <c r="H107" i="7"/>
  <c r="G107" i="7"/>
  <c r="H95" i="7"/>
  <c r="G95" i="7"/>
  <c r="H92" i="7"/>
  <c r="G92" i="7"/>
  <c r="H89" i="7"/>
  <c r="G89" i="7"/>
  <c r="H87" i="7"/>
  <c r="G87" i="7"/>
  <c r="H82" i="7"/>
  <c r="G82" i="7"/>
  <c r="H70" i="7"/>
  <c r="G70" i="7"/>
  <c r="H58" i="7"/>
  <c r="G58" i="7"/>
  <c r="H55" i="7"/>
  <c r="G55" i="7"/>
  <c r="H51" i="7"/>
  <c r="G51" i="7"/>
  <c r="H44" i="7"/>
  <c r="G44" i="7"/>
  <c r="H36" i="7"/>
  <c r="G36" i="7"/>
  <c r="H28" i="7"/>
  <c r="G28" i="7"/>
  <c r="H17" i="7"/>
  <c r="G17" i="7"/>
  <c r="G99" i="7" l="1"/>
  <c r="H23" i="4"/>
  <c r="H146" i="7"/>
  <c r="H189" i="7" s="1"/>
  <c r="H99" i="7"/>
  <c r="G146" i="7"/>
  <c r="G23" i="4"/>
  <c r="H27" i="4"/>
  <c r="H42" i="4" s="1"/>
  <c r="H44" i="4" s="1"/>
  <c r="G187" i="7"/>
  <c r="H187" i="7"/>
  <c r="G57" i="7"/>
  <c r="G71" i="7" s="1"/>
  <c r="H171" i="7"/>
  <c r="H190" i="7" s="1"/>
  <c r="G37" i="7"/>
  <c r="G123" i="7"/>
  <c r="G126" i="7" s="1"/>
  <c r="G171" i="7"/>
  <c r="G190" i="7" s="1"/>
  <c r="H123" i="7"/>
  <c r="H126" i="7" s="1"/>
  <c r="L13" i="8"/>
  <c r="H57" i="7"/>
  <c r="H71" i="7" s="1"/>
  <c r="H37" i="7"/>
  <c r="G188" i="7"/>
  <c r="H188" i="7"/>
  <c r="G189" i="7" l="1"/>
  <c r="G192" i="7" s="1"/>
  <c r="G27" i="4"/>
  <c r="G42" i="4" s="1"/>
  <c r="G44" i="4" s="1"/>
  <c r="G72" i="7"/>
  <c r="G128" i="7" s="1"/>
  <c r="H174" i="7"/>
  <c r="H173" i="7"/>
  <c r="G173" i="7"/>
  <c r="G174" i="7"/>
  <c r="H72" i="7"/>
  <c r="H128" i="7" s="1"/>
  <c r="L12" i="8"/>
  <c r="H193" i="7"/>
  <c r="H192" i="7"/>
  <c r="H198" i="7" s="1"/>
  <c r="G193" i="7" l="1"/>
  <c r="G198" i="7" s="1"/>
  <c r="H199" i="7"/>
  <c r="G199" i="7" l="1"/>
  <c r="J40" i="2"/>
  <c r="J41" i="2"/>
  <c r="J42" i="2"/>
  <c r="J43" i="2"/>
  <c r="J44" i="2"/>
  <c r="J45" i="2"/>
  <c r="J46" i="2"/>
  <c r="J47" i="2"/>
  <c r="J48" i="2"/>
  <c r="J49" i="2"/>
  <c r="J39" i="2"/>
  <c r="V32" i="1" l="1"/>
  <c r="W26" i="1"/>
  <c r="I12" i="4"/>
  <c r="M9" i="12" s="1"/>
  <c r="U32" i="1" l="1"/>
  <c r="T32" i="1"/>
  <c r="M9" i="8"/>
  <c r="J50" i="2"/>
  <c r="M77" i="2" l="1"/>
  <c r="M82" i="2" s="1"/>
  <c r="N77" i="2"/>
  <c r="N82" i="2" s="1"/>
  <c r="O77" i="2"/>
  <c r="O82" i="2" s="1"/>
  <c r="P77" i="2"/>
  <c r="P82" i="2" s="1"/>
  <c r="Q77" i="2"/>
  <c r="Q82" i="2" s="1"/>
  <c r="R77" i="2"/>
  <c r="R82" i="2" s="1"/>
  <c r="S77" i="2"/>
  <c r="S82" i="2" s="1"/>
  <c r="T77" i="2"/>
  <c r="T82" i="2" s="1"/>
  <c r="U77" i="2"/>
  <c r="U82" i="2" s="1"/>
  <c r="V77" i="2"/>
  <c r="V82" i="2" s="1"/>
  <c r="W77" i="2"/>
  <c r="W82" i="2" s="1"/>
  <c r="X77" i="2"/>
  <c r="X82" i="2" s="1"/>
  <c r="Y77" i="2"/>
  <c r="Y82" i="2" s="1"/>
  <c r="Z77" i="2"/>
  <c r="Z82" i="2" s="1"/>
  <c r="AA77" i="2"/>
  <c r="AA82" i="2" s="1"/>
  <c r="AB77" i="2"/>
  <c r="AB82" i="2" s="1"/>
  <c r="AC77" i="2"/>
  <c r="AC82" i="2" s="1"/>
  <c r="AD77" i="2"/>
  <c r="AD82" i="2" s="1"/>
  <c r="AE77" i="2"/>
  <c r="AE82" i="2" s="1"/>
  <c r="AF77" i="2"/>
  <c r="AF82" i="2" s="1"/>
  <c r="AG77" i="2"/>
  <c r="AG82" i="2" s="1"/>
  <c r="AH77" i="2"/>
  <c r="AH82" i="2" s="1"/>
  <c r="AI77" i="2"/>
  <c r="AI82" i="2" s="1"/>
  <c r="AJ77" i="2"/>
  <c r="AJ82" i="2" s="1"/>
  <c r="AK77" i="2"/>
  <c r="AK82" i="2" s="1"/>
  <c r="AL77" i="2"/>
  <c r="AL82" i="2" s="1"/>
  <c r="AM77" i="2"/>
  <c r="AM82" i="2" s="1"/>
  <c r="AN77" i="2"/>
  <c r="AN82" i="2" s="1"/>
  <c r="AO77" i="2"/>
  <c r="AO82" i="2" s="1"/>
  <c r="N61" i="2"/>
  <c r="O61" i="2"/>
  <c r="P61" i="2"/>
  <c r="Q61" i="2"/>
  <c r="R61" i="2"/>
  <c r="S61" i="2"/>
  <c r="T61" i="2"/>
  <c r="U61" i="2"/>
  <c r="V61" i="2"/>
  <c r="W61" i="2"/>
  <c r="X61" i="2"/>
  <c r="Y61" i="2"/>
  <c r="Z61" i="2"/>
  <c r="AA61" i="2"/>
  <c r="AB61" i="2"/>
  <c r="AC61" i="2"/>
  <c r="AD61" i="2"/>
  <c r="AE61" i="2"/>
  <c r="AF61" i="2"/>
  <c r="AG61" i="2"/>
  <c r="AH61" i="2"/>
  <c r="AI61" i="2"/>
  <c r="AJ61" i="2"/>
  <c r="AK61" i="2"/>
  <c r="AL61" i="2"/>
  <c r="AM61" i="2"/>
  <c r="AN61" i="2"/>
  <c r="AO61" i="2"/>
  <c r="L7" i="2"/>
  <c r="I8" i="4" l="1"/>
  <c r="H50" i="2"/>
  <c r="L8" i="2"/>
  <c r="M7" i="8" l="1"/>
  <c r="M7" i="12"/>
  <c r="H32" i="1"/>
  <c r="I39" i="2"/>
  <c r="I47" i="2"/>
  <c r="I46" i="2"/>
  <c r="I45" i="2"/>
  <c r="I44" i="2"/>
  <c r="I49" i="2"/>
  <c r="I43" i="2"/>
  <c r="I41" i="2"/>
  <c r="I40" i="2"/>
  <c r="I48" i="2"/>
  <c r="I42" i="2"/>
  <c r="L9" i="2"/>
  <c r="L10" i="2" s="1"/>
  <c r="I9" i="4"/>
  <c r="M8" i="2"/>
  <c r="J9" i="4" s="1"/>
  <c r="N10" i="12" s="1"/>
  <c r="H19" i="3"/>
  <c r="E31" i="3" l="1"/>
  <c r="H24" i="3"/>
  <c r="M10" i="8"/>
  <c r="M10" i="12"/>
  <c r="F32" i="1"/>
  <c r="E31" i="1"/>
  <c r="E32" i="1" s="1"/>
  <c r="I32" i="1"/>
  <c r="H27" i="3"/>
  <c r="H25" i="3"/>
  <c r="H26" i="3"/>
  <c r="E28" i="3" s="1"/>
  <c r="J10" i="4"/>
  <c r="N10" i="8"/>
  <c r="I10" i="4"/>
  <c r="I11" i="4" s="1"/>
  <c r="X26" i="1"/>
  <c r="I50" i="2"/>
  <c r="N8" i="2"/>
  <c r="K9" i="4" s="1"/>
  <c r="O10" i="12" s="1"/>
  <c r="M9" i="2"/>
  <c r="E21" i="3"/>
  <c r="M11" i="2" l="1"/>
  <c r="J12" i="4" s="1"/>
  <c r="N9" i="12" s="1"/>
  <c r="I22" i="4"/>
  <c r="I35" i="4"/>
  <c r="J32" i="1"/>
  <c r="E38" i="1" s="1"/>
  <c r="E42" i="1" s="1"/>
  <c r="K10" i="4"/>
  <c r="K11" i="4" s="1"/>
  <c r="O10" i="8"/>
  <c r="J11" i="4"/>
  <c r="W27" i="1"/>
  <c r="W28" i="1" s="1"/>
  <c r="X28" i="1" s="1"/>
  <c r="I39" i="4"/>
  <c r="I31" i="4"/>
  <c r="I33" i="4"/>
  <c r="L88" i="2"/>
  <c r="L93" i="2"/>
  <c r="L94" i="2"/>
  <c r="L92" i="2"/>
  <c r="L96" i="2"/>
  <c r="L89" i="2"/>
  <c r="L97" i="2"/>
  <c r="L98" i="2"/>
  <c r="L90" i="2"/>
  <c r="L95" i="2"/>
  <c r="L91" i="2"/>
  <c r="O8" i="2"/>
  <c r="L9" i="4" s="1"/>
  <c r="P10" i="12" s="1"/>
  <c r="N9" i="2"/>
  <c r="M10" i="2"/>
  <c r="N11" i="2" s="1"/>
  <c r="M7" i="2" l="1"/>
  <c r="M89" i="2" s="1"/>
  <c r="K30" i="1"/>
  <c r="N9" i="8"/>
  <c r="L10" i="4"/>
  <c r="L11" i="4" s="1"/>
  <c r="P10" i="8"/>
  <c r="I23" i="4"/>
  <c r="X27" i="1"/>
  <c r="L100" i="2"/>
  <c r="P8" i="2"/>
  <c r="M9" i="4" s="1"/>
  <c r="Q10" i="12" s="1"/>
  <c r="O9" i="2"/>
  <c r="N10" i="2"/>
  <c r="O11" i="2" s="1"/>
  <c r="M91" i="2" l="1"/>
  <c r="M94" i="2"/>
  <c r="M98" i="2"/>
  <c r="M90" i="2"/>
  <c r="M92" i="2"/>
  <c r="M95" i="2"/>
  <c r="M88" i="2"/>
  <c r="J8" i="4"/>
  <c r="M96" i="2"/>
  <c r="M93" i="2"/>
  <c r="M97" i="2"/>
  <c r="G32" i="1"/>
  <c r="O27" i="1" s="1"/>
  <c r="K31" i="1"/>
  <c r="L12" i="4"/>
  <c r="P9" i="12" s="1"/>
  <c r="M10" i="4"/>
  <c r="M11" i="4" s="1"/>
  <c r="Q10" i="8"/>
  <c r="I27" i="4"/>
  <c r="N7" i="2"/>
  <c r="K8" i="4" s="1"/>
  <c r="O7" i="12" s="1"/>
  <c r="K12" i="4"/>
  <c r="O9" i="12" s="1"/>
  <c r="Q8" i="2"/>
  <c r="N9" i="4" s="1"/>
  <c r="R10" i="12" s="1"/>
  <c r="P9" i="2"/>
  <c r="O10" i="2"/>
  <c r="J31" i="4" l="1"/>
  <c r="N7" i="12"/>
  <c r="J39" i="4"/>
  <c r="M100" i="2"/>
  <c r="J37" i="4"/>
  <c r="J22" i="4"/>
  <c r="J23" i="4" s="1"/>
  <c r="J35" i="4"/>
  <c r="N7" i="8"/>
  <c r="J33" i="4"/>
  <c r="E47" i="1"/>
  <c r="S31" i="1"/>
  <c r="W30" i="1"/>
  <c r="X30" i="1" s="1"/>
  <c r="K32" i="1"/>
  <c r="E39" i="1"/>
  <c r="L64" i="4"/>
  <c r="L68" i="4" s="1"/>
  <c r="P9" i="8"/>
  <c r="N10" i="4"/>
  <c r="N11" i="4" s="1"/>
  <c r="R10" i="8"/>
  <c r="O9" i="8"/>
  <c r="N92" i="2"/>
  <c r="N89" i="2"/>
  <c r="N97" i="2"/>
  <c r="N95" i="2"/>
  <c r="N90" i="2"/>
  <c r="N98" i="2"/>
  <c r="N96" i="2"/>
  <c r="N93" i="2"/>
  <c r="N88" i="2"/>
  <c r="N91" i="2"/>
  <c r="N94" i="2"/>
  <c r="O7" i="2"/>
  <c r="R8" i="2"/>
  <c r="O9" i="4" s="1"/>
  <c r="S10" i="12" s="1"/>
  <c r="Q9" i="2"/>
  <c r="P10" i="2"/>
  <c r="Q11" i="2" s="1"/>
  <c r="P11" i="2"/>
  <c r="E46" i="1" l="1"/>
  <c r="E40" i="1"/>
  <c r="K22" i="4"/>
  <c r="O7" i="8"/>
  <c r="K35" i="4"/>
  <c r="W31" i="1"/>
  <c r="X31" i="1" s="1"/>
  <c r="S32" i="1"/>
  <c r="E37" i="1"/>
  <c r="N12" i="4"/>
  <c r="R9" i="12" s="1"/>
  <c r="O10" i="4"/>
  <c r="O11" i="4" s="1"/>
  <c r="S10" i="8"/>
  <c r="J27" i="4"/>
  <c r="K39" i="4"/>
  <c r="K37" i="4"/>
  <c r="K33" i="4"/>
  <c r="K31" i="4"/>
  <c r="E43" i="1"/>
  <c r="N100" i="2"/>
  <c r="P7" i="2"/>
  <c r="M12" i="4"/>
  <c r="Q9" i="12" s="1"/>
  <c r="O95" i="2"/>
  <c r="O90" i="2"/>
  <c r="O98" i="2"/>
  <c r="O93" i="2"/>
  <c r="L8" i="4"/>
  <c r="P7" i="12" s="1"/>
  <c r="O88" i="2"/>
  <c r="O96" i="2"/>
  <c r="O91" i="2"/>
  <c r="O94" i="2"/>
  <c r="O89" i="2"/>
  <c r="O97" i="2"/>
  <c r="O92" i="2"/>
  <c r="S8" i="2"/>
  <c r="P9" i="4" s="1"/>
  <c r="T10" i="12" s="1"/>
  <c r="R9" i="2"/>
  <c r="Q10" i="2"/>
  <c r="O16" i="8" l="1"/>
  <c r="O16" i="12"/>
  <c r="F44" i="1"/>
  <c r="F43" i="1"/>
  <c r="M16" i="12"/>
  <c r="N16" i="12"/>
  <c r="P16" i="12"/>
  <c r="N16" i="8"/>
  <c r="M16" i="8"/>
  <c r="L22" i="4"/>
  <c r="P7" i="8"/>
  <c r="L35" i="4"/>
  <c r="P10" i="4"/>
  <c r="P11" i="4" s="1"/>
  <c r="T10" i="8"/>
  <c r="M64" i="4"/>
  <c r="M68" i="4" s="1"/>
  <c r="Q9" i="8"/>
  <c r="N64" i="4"/>
  <c r="N68" i="4" s="1"/>
  <c r="R9" i="8"/>
  <c r="L39" i="4"/>
  <c r="L33" i="4"/>
  <c r="L31" i="4"/>
  <c r="L37" i="4"/>
  <c r="K23" i="4"/>
  <c r="O100" i="2"/>
  <c r="L71" i="4" s="1"/>
  <c r="Q7" i="2"/>
  <c r="P90" i="2"/>
  <c r="P98" i="2"/>
  <c r="P88" i="2"/>
  <c r="P93" i="2"/>
  <c r="M8" i="4"/>
  <c r="Q7" i="12" s="1"/>
  <c r="P96" i="2"/>
  <c r="P89" i="2"/>
  <c r="P97" i="2"/>
  <c r="P92" i="2"/>
  <c r="P95" i="2"/>
  <c r="P91" i="2"/>
  <c r="P94" i="2"/>
  <c r="T8" i="2"/>
  <c r="Q9" i="4" s="1"/>
  <c r="U10" i="12" s="1"/>
  <c r="S9" i="2"/>
  <c r="R10" i="2"/>
  <c r="R11" i="2"/>
  <c r="Q16" i="12" l="1"/>
  <c r="P16" i="8"/>
  <c r="M22" i="4"/>
  <c r="Q7" i="8"/>
  <c r="M35" i="4"/>
  <c r="L73" i="4"/>
  <c r="L75" i="4" s="1"/>
  <c r="Q10" i="4"/>
  <c r="Q11" i="4" s="1"/>
  <c r="U10" i="8"/>
  <c r="K27" i="4"/>
  <c r="M39" i="4"/>
  <c r="M33" i="4"/>
  <c r="M31" i="4"/>
  <c r="M37" i="4"/>
  <c r="L40" i="4"/>
  <c r="L23" i="4"/>
  <c r="P100" i="2"/>
  <c r="M71" i="4" s="1"/>
  <c r="R7" i="2"/>
  <c r="O12" i="4"/>
  <c r="S9" i="12" s="1"/>
  <c r="Q93" i="2"/>
  <c r="N8" i="4"/>
  <c r="R7" i="12" s="1"/>
  <c r="Q88" i="2"/>
  <c r="Q96" i="2"/>
  <c r="Q91" i="2"/>
  <c r="Q97" i="2"/>
  <c r="Q92" i="2"/>
  <c r="Q95" i="2"/>
  <c r="Q94" i="2"/>
  <c r="Q89" i="2"/>
  <c r="Q90" i="2"/>
  <c r="Q98" i="2"/>
  <c r="S11" i="2"/>
  <c r="U8" i="2"/>
  <c r="R9" i="4" s="1"/>
  <c r="V10" i="12" s="1"/>
  <c r="T9" i="2"/>
  <c r="S10" i="2"/>
  <c r="R16" i="12" l="1"/>
  <c r="Q16" i="8"/>
  <c r="N22" i="4"/>
  <c r="R7" i="8"/>
  <c r="N35" i="4"/>
  <c r="R10" i="4"/>
  <c r="R11" i="4" s="1"/>
  <c r="V10" i="8"/>
  <c r="M73" i="4"/>
  <c r="M75" i="4" s="1"/>
  <c r="O64" i="4"/>
  <c r="O68" i="4" s="1"/>
  <c r="S9" i="8"/>
  <c r="L27" i="4"/>
  <c r="L42" i="4" s="1"/>
  <c r="L44" i="4" s="1"/>
  <c r="L55" i="4" s="1"/>
  <c r="L59" i="4" s="1"/>
  <c r="N39" i="4"/>
  <c r="M40" i="4"/>
  <c r="N33" i="4"/>
  <c r="N31" i="4"/>
  <c r="N37" i="4"/>
  <c r="M23" i="4"/>
  <c r="S7" i="2"/>
  <c r="P12" i="4"/>
  <c r="T9" i="12" s="1"/>
  <c r="O8" i="4"/>
  <c r="S7" i="12" s="1"/>
  <c r="R88" i="2"/>
  <c r="R96" i="2"/>
  <c r="R95" i="2"/>
  <c r="R91" i="2"/>
  <c r="R94" i="2"/>
  <c r="R98" i="2"/>
  <c r="R93" i="2"/>
  <c r="R89" i="2"/>
  <c r="R97" i="2"/>
  <c r="R92" i="2"/>
  <c r="R90" i="2"/>
  <c r="Q100" i="2"/>
  <c r="N71" i="4" s="1"/>
  <c r="T10" i="2"/>
  <c r="U11" i="2" s="1"/>
  <c r="V8" i="2"/>
  <c r="S9" i="4" s="1"/>
  <c r="W10" i="12" s="1"/>
  <c r="U9" i="2"/>
  <c r="U10" i="2" s="1"/>
  <c r="T11" i="2"/>
  <c r="S16" i="12" l="1"/>
  <c r="R16" i="8"/>
  <c r="O22" i="4"/>
  <c r="S7" i="8"/>
  <c r="O35" i="4"/>
  <c r="Q12" i="4"/>
  <c r="U9" i="12" s="1"/>
  <c r="P64" i="4"/>
  <c r="P68" i="4" s="1"/>
  <c r="T9" i="8"/>
  <c r="S10" i="4"/>
  <c r="S11" i="4" s="1"/>
  <c r="W10" i="8"/>
  <c r="R12" i="4"/>
  <c r="V9" i="12" s="1"/>
  <c r="N73" i="4"/>
  <c r="N75" i="4" s="1"/>
  <c r="M27" i="4"/>
  <c r="M42" i="4" s="1"/>
  <c r="M44" i="4" s="1"/>
  <c r="M55" i="4" s="1"/>
  <c r="M59" i="4" s="1"/>
  <c r="L77" i="4"/>
  <c r="L82" i="4" s="1"/>
  <c r="O39" i="4"/>
  <c r="O33" i="4"/>
  <c r="O31" i="4"/>
  <c r="O37" i="4"/>
  <c r="N40" i="4"/>
  <c r="N23" i="4"/>
  <c r="T7" i="2"/>
  <c r="S91" i="2"/>
  <c r="S89" i="2"/>
  <c r="S88" i="2"/>
  <c r="S94" i="2"/>
  <c r="S97" i="2"/>
  <c r="S93" i="2"/>
  <c r="S92" i="2"/>
  <c r="S95" i="2"/>
  <c r="S90" i="2"/>
  <c r="S98" i="2"/>
  <c r="P8" i="4"/>
  <c r="T7" i="12" s="1"/>
  <c r="T14" i="12" s="1"/>
  <c r="S96" i="2"/>
  <c r="R100" i="2"/>
  <c r="O71" i="4" s="1"/>
  <c r="V11" i="2"/>
  <c r="W8" i="2"/>
  <c r="T9" i="4" s="1"/>
  <c r="X10" i="12" s="1"/>
  <c r="V9" i="2"/>
  <c r="S16" i="8" l="1"/>
  <c r="P22" i="4"/>
  <c r="T7" i="8"/>
  <c r="T14" i="8" s="1"/>
  <c r="P35" i="4"/>
  <c r="O73" i="4"/>
  <c r="O75" i="4" s="1"/>
  <c r="R64" i="4"/>
  <c r="R68" i="4" s="1"/>
  <c r="V9" i="8"/>
  <c r="T10" i="4"/>
  <c r="T11" i="4" s="1"/>
  <c r="X10" i="8"/>
  <c r="Q64" i="4"/>
  <c r="Q68" i="4" s="1"/>
  <c r="U9" i="8"/>
  <c r="N27" i="4"/>
  <c r="N42" i="4" s="1"/>
  <c r="N44" i="4" s="1"/>
  <c r="N55" i="4" s="1"/>
  <c r="N59" i="4" s="1"/>
  <c r="M77" i="4"/>
  <c r="M82" i="4" s="1"/>
  <c r="P39" i="4"/>
  <c r="P31" i="4"/>
  <c r="P37" i="4"/>
  <c r="P33" i="4"/>
  <c r="O40" i="4"/>
  <c r="O23" i="4"/>
  <c r="U7" i="2"/>
  <c r="V7" i="2" s="1"/>
  <c r="T94" i="2"/>
  <c r="T93" i="2"/>
  <c r="T89" i="2"/>
  <c r="T97" i="2"/>
  <c r="T92" i="2"/>
  <c r="Q8" i="4"/>
  <c r="U7" i="12" s="1"/>
  <c r="U14" i="12" s="1"/>
  <c r="T88" i="2"/>
  <c r="T96" i="2"/>
  <c r="T95" i="2"/>
  <c r="T90" i="2"/>
  <c r="T98" i="2"/>
  <c r="T91" i="2"/>
  <c r="S100" i="2"/>
  <c r="P71" i="4" s="1"/>
  <c r="S12" i="4"/>
  <c r="W9" i="12" s="1"/>
  <c r="V10" i="2"/>
  <c r="X8" i="2"/>
  <c r="U9" i="4" s="1"/>
  <c r="Y10" i="12" s="1"/>
  <c r="W9" i="2"/>
  <c r="W10" i="2" s="1"/>
  <c r="Q22" i="4" l="1"/>
  <c r="U7" i="8"/>
  <c r="U14" i="8" s="1"/>
  <c r="Q35" i="4"/>
  <c r="U10" i="4"/>
  <c r="U11" i="4" s="1"/>
  <c r="Y10" i="8"/>
  <c r="S64" i="4"/>
  <c r="S68" i="4" s="1"/>
  <c r="W9" i="8"/>
  <c r="P73" i="4"/>
  <c r="P75" i="4" s="1"/>
  <c r="O27" i="4"/>
  <c r="O42" i="4" s="1"/>
  <c r="O44" i="4" s="1"/>
  <c r="O55" i="4" s="1"/>
  <c r="O59" i="4" s="1"/>
  <c r="N77" i="4"/>
  <c r="N82" i="4" s="1"/>
  <c r="Q39" i="4"/>
  <c r="P40" i="4"/>
  <c r="Q31" i="4"/>
  <c r="Q37" i="4"/>
  <c r="Q33" i="4"/>
  <c r="P23" i="4"/>
  <c r="X11" i="2"/>
  <c r="U89" i="2"/>
  <c r="U97" i="2"/>
  <c r="U88" i="2"/>
  <c r="U94" i="2"/>
  <c r="U92" i="2"/>
  <c r="U95" i="2"/>
  <c r="R8" i="4"/>
  <c r="V7" i="12" s="1"/>
  <c r="V14" i="12" s="1"/>
  <c r="U96" i="2"/>
  <c r="U90" i="2"/>
  <c r="U98" i="2"/>
  <c r="U93" i="2"/>
  <c r="U91" i="2"/>
  <c r="V92" i="2"/>
  <c r="V90" i="2"/>
  <c r="V98" i="2"/>
  <c r="V94" i="2"/>
  <c r="V95" i="2"/>
  <c r="V96" i="2"/>
  <c r="V93" i="2"/>
  <c r="S8" i="4"/>
  <c r="W7" i="12" s="1"/>
  <c r="W14" i="12" s="1"/>
  <c r="V88" i="2"/>
  <c r="V91" i="2"/>
  <c r="V89" i="2"/>
  <c r="V97" i="2"/>
  <c r="T100" i="2"/>
  <c r="Q71" i="4" s="1"/>
  <c r="W11" i="2"/>
  <c r="Y8" i="2"/>
  <c r="V9" i="4" s="1"/>
  <c r="Z10" i="12" s="1"/>
  <c r="X9" i="2"/>
  <c r="R22" i="4" l="1"/>
  <c r="V7" i="8"/>
  <c r="V14" i="8" s="1"/>
  <c r="R35" i="4"/>
  <c r="S22" i="4"/>
  <c r="W7" i="8"/>
  <c r="W14" i="8" s="1"/>
  <c r="S35" i="4"/>
  <c r="V10" i="4"/>
  <c r="V11" i="4" s="1"/>
  <c r="Z10" i="8"/>
  <c r="Q73" i="4"/>
  <c r="Q75" i="4" s="1"/>
  <c r="U12" i="4"/>
  <c r="Y9" i="12" s="1"/>
  <c r="P27" i="4"/>
  <c r="P42" i="4" s="1"/>
  <c r="P44" i="4" s="1"/>
  <c r="P55" i="4" s="1"/>
  <c r="P59" i="4" s="1"/>
  <c r="O77" i="4"/>
  <c r="O82" i="4" s="1"/>
  <c r="R39" i="4"/>
  <c r="S39" i="4"/>
  <c r="Q23" i="4"/>
  <c r="S37" i="4"/>
  <c r="S33" i="4"/>
  <c r="S31" i="4"/>
  <c r="R37" i="4"/>
  <c r="R33" i="4"/>
  <c r="R31" i="4"/>
  <c r="Q40" i="4"/>
  <c r="U100" i="2"/>
  <c r="R71" i="4" s="1"/>
  <c r="V100" i="2"/>
  <c r="S71" i="4" s="1"/>
  <c r="W7" i="2"/>
  <c r="T12" i="4"/>
  <c r="X9" i="12" s="1"/>
  <c r="Z8" i="2"/>
  <c r="W9" i="4" s="1"/>
  <c r="AA10" i="12" s="1"/>
  <c r="Y9" i="2"/>
  <c r="Y10" i="2" s="1"/>
  <c r="X10" i="2"/>
  <c r="W10" i="4" l="1"/>
  <c r="W11" i="4" s="1"/>
  <c r="AA10" i="8"/>
  <c r="S73" i="4"/>
  <c r="S75" i="4" s="1"/>
  <c r="U64" i="4"/>
  <c r="U68" i="4" s="1"/>
  <c r="Y9" i="8"/>
  <c r="R73" i="4"/>
  <c r="R75" i="4" s="1"/>
  <c r="T64" i="4"/>
  <c r="T68" i="4" s="1"/>
  <c r="X9" i="8"/>
  <c r="Z11" i="2"/>
  <c r="Q27" i="4"/>
  <c r="Q42" i="4" s="1"/>
  <c r="Q44" i="4" s="1"/>
  <c r="Q55" i="4" s="1"/>
  <c r="Q59" i="4" s="1"/>
  <c r="P77" i="4"/>
  <c r="P82" i="4" s="1"/>
  <c r="S40" i="4"/>
  <c r="R40" i="4"/>
  <c r="S23" i="4"/>
  <c r="R23" i="4"/>
  <c r="X7" i="2"/>
  <c r="W95" i="2"/>
  <c r="W93" i="2"/>
  <c r="W94" i="2"/>
  <c r="W90" i="2"/>
  <c r="W98" i="2"/>
  <c r="W89" i="2"/>
  <c r="W97" i="2"/>
  <c r="W92" i="2"/>
  <c r="T8" i="4"/>
  <c r="X7" i="12" s="1"/>
  <c r="X14" i="12" s="1"/>
  <c r="W88" i="2"/>
  <c r="W96" i="2"/>
  <c r="W91" i="2"/>
  <c r="Y11" i="2"/>
  <c r="AA8" i="2"/>
  <c r="X9" i="4" s="1"/>
  <c r="AB10" i="12" s="1"/>
  <c r="Z9" i="2"/>
  <c r="Z10" i="2" s="1"/>
  <c r="AA11" i="2" s="1"/>
  <c r="T22" i="4" l="1"/>
  <c r="X7" i="8"/>
  <c r="X14" i="8" s="1"/>
  <c r="T35" i="4"/>
  <c r="X10" i="4"/>
  <c r="X11" i="4" s="1"/>
  <c r="AB10" i="8"/>
  <c r="W12" i="4"/>
  <c r="X12" i="4"/>
  <c r="R27" i="4"/>
  <c r="R42" i="4" s="1"/>
  <c r="R44" i="4" s="1"/>
  <c r="R55" i="4" s="1"/>
  <c r="R59" i="4" s="1"/>
  <c r="S27" i="4"/>
  <c r="S42" i="4" s="1"/>
  <c r="S44" i="4" s="1"/>
  <c r="S55" i="4" s="1"/>
  <c r="S59" i="4" s="1"/>
  <c r="Q77" i="4"/>
  <c r="Q82" i="4" s="1"/>
  <c r="T39" i="4"/>
  <c r="T33" i="4"/>
  <c r="T37" i="4"/>
  <c r="T31" i="4"/>
  <c r="X90" i="2"/>
  <c r="X98" i="2"/>
  <c r="U8" i="4"/>
  <c r="Y7" i="12" s="1"/>
  <c r="Y14" i="12" s="1"/>
  <c r="X96" i="2"/>
  <c r="X89" i="2"/>
  <c r="X93" i="2"/>
  <c r="X88" i="2"/>
  <c r="X91" i="2"/>
  <c r="X94" i="2"/>
  <c r="X97" i="2"/>
  <c r="X92" i="2"/>
  <c r="X95" i="2"/>
  <c r="W100" i="2"/>
  <c r="T71" i="4" s="1"/>
  <c r="Y7" i="2"/>
  <c r="V12" i="4"/>
  <c r="AB8" i="2"/>
  <c r="Y9" i="4" s="1"/>
  <c r="AC10" i="12" s="1"/>
  <c r="AA9" i="2"/>
  <c r="AA9" i="8" l="1"/>
  <c r="AA9" i="12"/>
  <c r="AB9" i="8"/>
  <c r="AB9" i="12"/>
  <c r="Z9" i="8"/>
  <c r="Z9" i="12"/>
  <c r="U22" i="4"/>
  <c r="Y7" i="8"/>
  <c r="Y14" i="8" s="1"/>
  <c r="U35" i="4"/>
  <c r="Y10" i="4"/>
  <c r="Y11" i="4" s="1"/>
  <c r="AC10" i="8"/>
  <c r="V64" i="4"/>
  <c r="V68" i="4" s="1"/>
  <c r="T73" i="4"/>
  <c r="T75" i="4" s="1"/>
  <c r="X64" i="4"/>
  <c r="X68" i="4" s="1"/>
  <c r="W64" i="4"/>
  <c r="W68" i="4" s="1"/>
  <c r="S77" i="4"/>
  <c r="S82" i="4" s="1"/>
  <c r="R77" i="4"/>
  <c r="R82" i="4" s="1"/>
  <c r="U39" i="4"/>
  <c r="U33" i="4"/>
  <c r="U31" i="4"/>
  <c r="U37" i="4"/>
  <c r="T40" i="4"/>
  <c r="T23" i="4"/>
  <c r="X100" i="2"/>
  <c r="U71" i="4" s="1"/>
  <c r="Z7" i="2"/>
  <c r="Y93" i="2"/>
  <c r="Y91" i="2"/>
  <c r="Y92" i="2"/>
  <c r="Y90" i="2"/>
  <c r="Y98" i="2"/>
  <c r="V8" i="4"/>
  <c r="Z7" i="12" s="1"/>
  <c r="Z14" i="12" s="1"/>
  <c r="Y88" i="2"/>
  <c r="Y96" i="2"/>
  <c r="Y94" i="2"/>
  <c r="Y89" i="2"/>
  <c r="Y97" i="2"/>
  <c r="Y95" i="2"/>
  <c r="AA10" i="2"/>
  <c r="AC8" i="2"/>
  <c r="Z9" i="4" s="1"/>
  <c r="AD10" i="12" s="1"/>
  <c r="AB9" i="2"/>
  <c r="AB10" i="2" s="1"/>
  <c r="Z10" i="4" l="1"/>
  <c r="Z11" i="4" s="1"/>
  <c r="AD10" i="8"/>
  <c r="V22" i="4"/>
  <c r="Z7" i="8"/>
  <c r="Z14" i="8" s="1"/>
  <c r="V35" i="4"/>
  <c r="U73" i="4"/>
  <c r="U75" i="4" s="1"/>
  <c r="T27" i="4"/>
  <c r="T42" i="4" s="1"/>
  <c r="T44" i="4" s="1"/>
  <c r="T55" i="4" s="1"/>
  <c r="T59" i="4" s="1"/>
  <c r="S83" i="4"/>
  <c r="V39" i="4"/>
  <c r="U40" i="4"/>
  <c r="V33" i="4"/>
  <c r="V31" i="4"/>
  <c r="V37" i="4"/>
  <c r="AC11" i="2"/>
  <c r="U23" i="4"/>
  <c r="AA7" i="2"/>
  <c r="W8" i="4"/>
  <c r="AA7" i="12" s="1"/>
  <c r="AA14" i="12" s="1"/>
  <c r="Z88" i="2"/>
  <c r="Z96" i="2"/>
  <c r="Z94" i="2"/>
  <c r="Z91" i="2"/>
  <c r="Z95" i="2"/>
  <c r="Z90" i="2"/>
  <c r="Z89" i="2"/>
  <c r="Z97" i="2"/>
  <c r="Z92" i="2"/>
  <c r="Z98" i="2"/>
  <c r="Z93" i="2"/>
  <c r="Y100" i="2"/>
  <c r="V71" i="4" s="1"/>
  <c r="AB11" i="2"/>
  <c r="AC9" i="2"/>
  <c r="AD8" i="2"/>
  <c r="AA9" i="4" s="1"/>
  <c r="AE10" i="12" s="1"/>
  <c r="W22" i="4" l="1"/>
  <c r="AA7" i="8"/>
  <c r="AA14" i="8" s="1"/>
  <c r="W35" i="4"/>
  <c r="AA10" i="4"/>
  <c r="AA11" i="4" s="1"/>
  <c r="AE10" i="8"/>
  <c r="V73" i="4"/>
  <c r="V75" i="4" s="1"/>
  <c r="Z12" i="4"/>
  <c r="U27" i="4"/>
  <c r="U42" i="4" s="1"/>
  <c r="U44" i="4" s="1"/>
  <c r="U55" i="4" s="1"/>
  <c r="U59" i="4" s="1"/>
  <c r="T77" i="4"/>
  <c r="T82" i="4" s="1"/>
  <c r="T83" i="4" s="1"/>
  <c r="W39" i="4"/>
  <c r="V40" i="4"/>
  <c r="W33" i="4"/>
  <c r="W31" i="4"/>
  <c r="W37" i="4"/>
  <c r="V23" i="4"/>
  <c r="AA91" i="2"/>
  <c r="AA98" i="2"/>
  <c r="AA96" i="2"/>
  <c r="AA94" i="2"/>
  <c r="AA89" i="2"/>
  <c r="AA97" i="2"/>
  <c r="AA95" i="2"/>
  <c r="AA90" i="2"/>
  <c r="AA88" i="2"/>
  <c r="AA92" i="2"/>
  <c r="AA93" i="2"/>
  <c r="X8" i="4"/>
  <c r="AB7" i="12" s="1"/>
  <c r="AB14" i="12" s="1"/>
  <c r="AB7" i="2"/>
  <c r="Y12" i="4"/>
  <c r="Z100" i="2"/>
  <c r="W71" i="4" s="1"/>
  <c r="AD9" i="2"/>
  <c r="AD10" i="2" s="1"/>
  <c r="AE8" i="2"/>
  <c r="AB9" i="4" s="1"/>
  <c r="AF10" i="12" s="1"/>
  <c r="AC10" i="2"/>
  <c r="AD11" i="2" s="1"/>
  <c r="AD9" i="8" l="1"/>
  <c r="AD9" i="12"/>
  <c r="AC9" i="8"/>
  <c r="AC9" i="12"/>
  <c r="X22" i="4"/>
  <c r="AB7" i="8"/>
  <c r="AB14" i="8" s="1"/>
  <c r="X35" i="4"/>
  <c r="AB10" i="4"/>
  <c r="AB11" i="4" s="1"/>
  <c r="AF10" i="8"/>
  <c r="W73" i="4"/>
  <c r="W75" i="4" s="1"/>
  <c r="Z64" i="4"/>
  <c r="Z68" i="4" s="1"/>
  <c r="Y64" i="4"/>
  <c r="Y68" i="4" s="1"/>
  <c r="AE11" i="2"/>
  <c r="V27" i="4"/>
  <c r="V42" i="4" s="1"/>
  <c r="V44" i="4" s="1"/>
  <c r="V55" i="4" s="1"/>
  <c r="V59" i="4" s="1"/>
  <c r="U77" i="4"/>
  <c r="U82" i="4" s="1"/>
  <c r="U83" i="4" s="1"/>
  <c r="X39" i="4"/>
  <c r="X31" i="4"/>
  <c r="X37" i="4"/>
  <c r="X33" i="4"/>
  <c r="W40" i="4"/>
  <c r="W23" i="4"/>
  <c r="AA100" i="2"/>
  <c r="X71" i="4" s="1"/>
  <c r="AC7" i="2"/>
  <c r="AD7" i="2" s="1"/>
  <c r="AB94" i="2"/>
  <c r="AB92" i="2"/>
  <c r="AB89" i="2"/>
  <c r="AB97" i="2"/>
  <c r="AB98" i="2"/>
  <c r="AB91" i="2"/>
  <c r="AB95" i="2"/>
  <c r="AB90" i="2"/>
  <c r="AB93" i="2"/>
  <c r="Y8" i="4"/>
  <c r="AC7" i="12" s="1"/>
  <c r="AC14" i="12" s="1"/>
  <c r="AB88" i="2"/>
  <c r="AB96" i="2"/>
  <c r="AA12" i="4"/>
  <c r="AE9" i="2"/>
  <c r="AF8" i="2"/>
  <c r="AC9" i="4" s="1"/>
  <c r="AG10" i="12" s="1"/>
  <c r="AE9" i="8" l="1"/>
  <c r="AE9" i="12"/>
  <c r="Y22" i="4"/>
  <c r="AC7" i="8"/>
  <c r="AC14" i="8" s="1"/>
  <c r="Y35" i="4"/>
  <c r="AC10" i="4"/>
  <c r="AC11" i="4" s="1"/>
  <c r="AG10" i="8"/>
  <c r="X73" i="4"/>
  <c r="X75" i="4" s="1"/>
  <c r="AB12" i="4"/>
  <c r="AA64" i="4"/>
  <c r="AA68" i="4" s="1"/>
  <c r="W27" i="4"/>
  <c r="W42" i="4" s="1"/>
  <c r="W44" i="4" s="1"/>
  <c r="W55" i="4" s="1"/>
  <c r="W59" i="4" s="1"/>
  <c r="V77" i="4"/>
  <c r="V82" i="4" s="1"/>
  <c r="V83" i="4" s="1"/>
  <c r="Y39" i="4"/>
  <c r="X40" i="4"/>
  <c r="Y31" i="4"/>
  <c r="Y37" i="4"/>
  <c r="Y33" i="4"/>
  <c r="X23" i="4"/>
  <c r="AB100" i="2"/>
  <c r="Y71" i="4" s="1"/>
  <c r="AD92" i="2"/>
  <c r="AD91" i="2"/>
  <c r="AD89" i="2"/>
  <c r="AD97" i="2"/>
  <c r="AD95" i="2"/>
  <c r="AD90" i="2"/>
  <c r="AD98" i="2"/>
  <c r="AD94" i="2"/>
  <c r="AD93" i="2"/>
  <c r="AA8" i="4"/>
  <c r="AE7" i="12" s="1"/>
  <c r="AE14" i="12" s="1"/>
  <c r="AD88" i="2"/>
  <c r="AD96" i="2"/>
  <c r="AE7" i="2"/>
  <c r="AC89" i="2"/>
  <c r="AC97" i="2"/>
  <c r="AC95" i="2"/>
  <c r="Z8" i="4"/>
  <c r="AD7" i="12" s="1"/>
  <c r="AD14" i="12" s="1"/>
  <c r="AC96" i="2"/>
  <c r="AC92" i="2"/>
  <c r="AC91" i="2"/>
  <c r="AC90" i="2"/>
  <c r="AC98" i="2"/>
  <c r="AC93" i="2"/>
  <c r="AC88" i="2"/>
  <c r="AC94" i="2"/>
  <c r="AG8" i="2"/>
  <c r="AD9" i="4" s="1"/>
  <c r="AH10" i="12" s="1"/>
  <c r="AF9" i="2"/>
  <c r="AF10" i="2" s="1"/>
  <c r="AE10" i="2"/>
  <c r="AF11" i="2" s="1"/>
  <c r="AF9" i="8" l="1"/>
  <c r="AF9" i="12"/>
  <c r="AD10" i="4"/>
  <c r="AD11" i="4" s="1"/>
  <c r="AH10" i="8"/>
  <c r="AA22" i="4"/>
  <c r="AE7" i="8"/>
  <c r="AE14" i="8" s="1"/>
  <c r="AA35" i="4"/>
  <c r="Z22" i="4"/>
  <c r="AD7" i="8"/>
  <c r="AD14" i="8" s="1"/>
  <c r="Z35" i="4"/>
  <c r="AC12" i="4"/>
  <c r="AB64" i="4"/>
  <c r="AB68" i="4" s="1"/>
  <c r="Y73" i="4"/>
  <c r="Y75" i="4" s="1"/>
  <c r="AG11" i="2"/>
  <c r="X27" i="4"/>
  <c r="X42" i="4" s="1"/>
  <c r="X44" i="4" s="1"/>
  <c r="X55" i="4" s="1"/>
  <c r="X59" i="4" s="1"/>
  <c r="W77" i="4"/>
  <c r="W82" i="4" s="1"/>
  <c r="W83" i="4" s="1"/>
  <c r="Z39" i="4"/>
  <c r="AA39" i="4"/>
  <c r="Y40" i="4"/>
  <c r="AA37" i="4"/>
  <c r="AA33" i="4"/>
  <c r="AA31" i="4"/>
  <c r="Z37" i="4"/>
  <c r="Z33" i="4"/>
  <c r="Z31" i="4"/>
  <c r="Y23" i="4"/>
  <c r="AD100" i="2"/>
  <c r="AA71" i="4" s="1"/>
  <c r="AC100" i="2"/>
  <c r="Z71" i="4" s="1"/>
  <c r="AE95" i="2"/>
  <c r="AE97" i="2"/>
  <c r="AE90" i="2"/>
  <c r="AE98" i="2"/>
  <c r="AE93" i="2"/>
  <c r="AE94" i="2"/>
  <c r="AB8" i="4"/>
  <c r="AF7" i="12" s="1"/>
  <c r="AF14" i="12" s="1"/>
  <c r="AE88" i="2"/>
  <c r="AE96" i="2"/>
  <c r="AE91" i="2"/>
  <c r="AE89" i="2"/>
  <c r="AE92" i="2"/>
  <c r="AF7" i="2"/>
  <c r="AG9" i="2"/>
  <c r="AG10" i="2" s="1"/>
  <c r="AH11" i="2" s="1"/>
  <c r="AH8" i="2"/>
  <c r="AE9" i="4" s="1"/>
  <c r="AI10" i="12" s="1"/>
  <c r="AG9" i="8" l="1"/>
  <c r="AG9" i="12"/>
  <c r="AE10" i="4"/>
  <c r="AE11" i="4" s="1"/>
  <c r="AI10" i="8"/>
  <c r="AF7" i="8"/>
  <c r="AF14" i="8" s="1"/>
  <c r="AB35" i="4"/>
  <c r="AB83" i="4"/>
  <c r="AB22" i="4"/>
  <c r="AD12" i="4"/>
  <c r="AE12" i="4"/>
  <c r="AG7" i="2"/>
  <c r="AG96" i="2" s="1"/>
  <c r="Z73" i="4"/>
  <c r="Z75" i="4" s="1"/>
  <c r="AA73" i="4"/>
  <c r="AA75" i="4" s="1"/>
  <c r="AC64" i="4"/>
  <c r="AC68" i="4" s="1"/>
  <c r="Y27" i="4"/>
  <c r="Y42" i="4" s="1"/>
  <c r="Y44" i="4" s="1"/>
  <c r="Y55" i="4" s="1"/>
  <c r="Y59" i="4" s="1"/>
  <c r="X77" i="4"/>
  <c r="X82" i="4" s="1"/>
  <c r="X83" i="4" s="1"/>
  <c r="AB39" i="4"/>
  <c r="AB37" i="4"/>
  <c r="AB33" i="4"/>
  <c r="AB31" i="4"/>
  <c r="AA40" i="4"/>
  <c r="Z40" i="4"/>
  <c r="Z23" i="4"/>
  <c r="AA23" i="4"/>
  <c r="AE100" i="2"/>
  <c r="AB71" i="4" s="1"/>
  <c r="AF90" i="2"/>
  <c r="AF98" i="2"/>
  <c r="AF88" i="2"/>
  <c r="AF97" i="2"/>
  <c r="AF95" i="2"/>
  <c r="AF93" i="2"/>
  <c r="AC8" i="4"/>
  <c r="AG7" i="12" s="1"/>
  <c r="AG14" i="12" s="1"/>
  <c r="AF96" i="2"/>
  <c r="AF92" i="2"/>
  <c r="AF91" i="2"/>
  <c r="AF94" i="2"/>
  <c r="AF89" i="2"/>
  <c r="AH9" i="2"/>
  <c r="AI8" i="2"/>
  <c r="AF9" i="4" s="1"/>
  <c r="AJ10" i="12" s="1"/>
  <c r="AI9" i="8" l="1"/>
  <c r="AI9" i="12"/>
  <c r="AH9" i="8"/>
  <c r="AH9" i="12"/>
  <c r="AH7" i="2"/>
  <c r="AH98" i="2" s="1"/>
  <c r="AD8" i="4"/>
  <c r="AG92" i="2"/>
  <c r="AG89" i="2"/>
  <c r="AG90" i="2"/>
  <c r="AG98" i="2"/>
  <c r="AG97" i="2"/>
  <c r="AG91" i="2"/>
  <c r="AG7" i="8"/>
  <c r="AG14" i="8" s="1"/>
  <c r="AC35" i="4"/>
  <c r="AF10" i="4"/>
  <c r="AF11" i="4" s="1"/>
  <c r="AJ10" i="8"/>
  <c r="AG88" i="2"/>
  <c r="AG93" i="2"/>
  <c r="AG94" i="2"/>
  <c r="AC83" i="4"/>
  <c r="AC22" i="4"/>
  <c r="AG95" i="2"/>
  <c r="AE64" i="4"/>
  <c r="AE68" i="4" s="1"/>
  <c r="AB73" i="4"/>
  <c r="AB75" i="4" s="1"/>
  <c r="AD64" i="4"/>
  <c r="AD68" i="4" s="1"/>
  <c r="Z27" i="4"/>
  <c r="Z42" i="4" s="1"/>
  <c r="Z44" i="4" s="1"/>
  <c r="Z55" i="4" s="1"/>
  <c r="Z59" i="4" s="1"/>
  <c r="AA27" i="4"/>
  <c r="AA42" i="4" s="1"/>
  <c r="AA44" i="4" s="1"/>
  <c r="AA55" i="4" s="1"/>
  <c r="AA59" i="4" s="1"/>
  <c r="Y77" i="4"/>
  <c r="Y82" i="4" s="1"/>
  <c r="Y83" i="4" s="1"/>
  <c r="AC39" i="4"/>
  <c r="AB40" i="4"/>
  <c r="AC33" i="4"/>
  <c r="AC31" i="4"/>
  <c r="AC37" i="4"/>
  <c r="AB23" i="4"/>
  <c r="AF100" i="2"/>
  <c r="AC71" i="4" s="1"/>
  <c r="AH10" i="2"/>
  <c r="AI11" i="2" s="1"/>
  <c r="AJ8" i="2"/>
  <c r="AG9" i="4" s="1"/>
  <c r="AK10" i="12" s="1"/>
  <c r="AI9" i="2"/>
  <c r="AI10" i="2" s="1"/>
  <c r="AD39" i="4" l="1"/>
  <c r="AH7" i="12"/>
  <c r="AH14" i="12" s="1"/>
  <c r="AH90" i="2"/>
  <c r="AH91" i="2"/>
  <c r="AH93" i="2"/>
  <c r="AH88" i="2"/>
  <c r="AH95" i="2"/>
  <c r="AD31" i="4"/>
  <c r="AH92" i="2"/>
  <c r="AH89" i="2"/>
  <c r="AD22" i="4"/>
  <c r="AD23" i="4" s="1"/>
  <c r="AD37" i="4"/>
  <c r="AH97" i="2"/>
  <c r="AH94" i="2"/>
  <c r="AD35" i="4"/>
  <c r="AH7" i="8"/>
  <c r="AH14" i="8" s="1"/>
  <c r="AH96" i="2"/>
  <c r="AD83" i="4"/>
  <c r="AD33" i="4"/>
  <c r="AE8" i="4"/>
  <c r="AG100" i="2"/>
  <c r="AD71" i="4" s="1"/>
  <c r="AD73" i="4" s="1"/>
  <c r="AD75" i="4" s="1"/>
  <c r="AG10" i="4"/>
  <c r="AG11" i="4" s="1"/>
  <c r="AK10" i="8"/>
  <c r="AC73" i="4"/>
  <c r="AC75" i="4" s="1"/>
  <c r="AB27" i="4"/>
  <c r="AB42" i="4" s="1"/>
  <c r="AB44" i="4" s="1"/>
  <c r="AB55" i="4" s="1"/>
  <c r="AB59" i="4" s="1"/>
  <c r="Z77" i="4"/>
  <c r="Z82" i="4" s="1"/>
  <c r="Z83" i="4" s="1"/>
  <c r="AA77" i="4"/>
  <c r="AA82" i="4" s="1"/>
  <c r="AC40" i="4"/>
  <c r="AC23" i="4"/>
  <c r="AI7" i="2"/>
  <c r="AF12" i="4"/>
  <c r="AJ9" i="2"/>
  <c r="AJ10" i="2" s="1"/>
  <c r="AK11" i="2" s="1"/>
  <c r="AK8" i="2"/>
  <c r="AH9" i="4" s="1"/>
  <c r="AL10" i="12" s="1"/>
  <c r="AJ11" i="2"/>
  <c r="AJ9" i="8" l="1"/>
  <c r="AJ9" i="12"/>
  <c r="AE39" i="4"/>
  <c r="AI7" i="12"/>
  <c r="AI14" i="12" s="1"/>
  <c r="AH100" i="2"/>
  <c r="AE71" i="4" s="1"/>
  <c r="AE73" i="4" s="1"/>
  <c r="AE75" i="4" s="1"/>
  <c r="AD40" i="4"/>
  <c r="AE37" i="4"/>
  <c r="AE31" i="4"/>
  <c r="AE35" i="4"/>
  <c r="AE22" i="4"/>
  <c r="AE23" i="4" s="1"/>
  <c r="AI7" i="8"/>
  <c r="AI14" i="8" s="1"/>
  <c r="AE83" i="4"/>
  <c r="AE33" i="4"/>
  <c r="AH10" i="4"/>
  <c r="AH11" i="4" s="1"/>
  <c r="AL10" i="8"/>
  <c r="AH12" i="4"/>
  <c r="AF64" i="4"/>
  <c r="AF68" i="4" s="1"/>
  <c r="AG12" i="4"/>
  <c r="AD27" i="4"/>
  <c r="AC27" i="4"/>
  <c r="AC42" i="4" s="1"/>
  <c r="AC44" i="4" s="1"/>
  <c r="AC55" i="4" s="1"/>
  <c r="AC59" i="4" s="1"/>
  <c r="AA83" i="4"/>
  <c r="AB77" i="4"/>
  <c r="AB82" i="4" s="1"/>
  <c r="AJ7" i="2"/>
  <c r="AJ91" i="2" s="1"/>
  <c r="AI91" i="2"/>
  <c r="AI89" i="2"/>
  <c r="AI97" i="2"/>
  <c r="AI90" i="2"/>
  <c r="AI94" i="2"/>
  <c r="AI98" i="2"/>
  <c r="AI93" i="2"/>
  <c r="AF8" i="4"/>
  <c r="AJ7" i="12" s="1"/>
  <c r="AJ14" i="12" s="1"/>
  <c r="AI96" i="2"/>
  <c r="AI92" i="2"/>
  <c r="AI95" i="2"/>
  <c r="AI88" i="2"/>
  <c r="AL8" i="2"/>
  <c r="AI9" i="4" s="1"/>
  <c r="AM10" i="12" s="1"/>
  <c r="AK9" i="2"/>
  <c r="AL9" i="8" l="1"/>
  <c r="AL9" i="12"/>
  <c r="AK9" i="8"/>
  <c r="AK9" i="12"/>
  <c r="AE40" i="4"/>
  <c r="AD42" i="4"/>
  <c r="AD44" i="4" s="1"/>
  <c r="AD55" i="4" s="1"/>
  <c r="AD59" i="4" s="1"/>
  <c r="AD77" i="4" s="1"/>
  <c r="AD82" i="4" s="1"/>
  <c r="AI10" i="4"/>
  <c r="AI11" i="4" s="1"/>
  <c r="AM10" i="8"/>
  <c r="AJ7" i="8"/>
  <c r="AJ14" i="8" s="1"/>
  <c r="AF35" i="4"/>
  <c r="AF83" i="4"/>
  <c r="AF22" i="4"/>
  <c r="AG64" i="4"/>
  <c r="AG68" i="4" s="1"/>
  <c r="AH64" i="4"/>
  <c r="AH68" i="4" s="1"/>
  <c r="AE27" i="4"/>
  <c r="AC77" i="4"/>
  <c r="AC82" i="4" s="1"/>
  <c r="AF39" i="4"/>
  <c r="AF31" i="4"/>
  <c r="AF37" i="4"/>
  <c r="AF33" i="4"/>
  <c r="AJ90" i="2"/>
  <c r="AJ89" i="2"/>
  <c r="AK7" i="2"/>
  <c r="AK94" i="2" s="1"/>
  <c r="AJ88" i="2"/>
  <c r="AJ94" i="2"/>
  <c r="AJ92" i="2"/>
  <c r="AJ96" i="2"/>
  <c r="AJ98" i="2"/>
  <c r="AJ97" i="2"/>
  <c r="AJ93" i="2"/>
  <c r="AG8" i="4"/>
  <c r="AK7" i="12" s="1"/>
  <c r="AK14" i="12" s="1"/>
  <c r="AJ95" i="2"/>
  <c r="AI100" i="2"/>
  <c r="AF71" i="4" s="1"/>
  <c r="AF73" i="4" s="1"/>
  <c r="AF75" i="4" s="1"/>
  <c r="AM8" i="2"/>
  <c r="AJ9" i="4" s="1"/>
  <c r="AN10" i="12" s="1"/>
  <c r="AL9" i="2"/>
  <c r="AK10" i="2"/>
  <c r="AL11" i="2" s="1"/>
  <c r="AE42" i="4" l="1"/>
  <c r="AE44" i="4" s="1"/>
  <c r="AE55" i="4" s="1"/>
  <c r="AE59" i="4" s="1"/>
  <c r="AE77" i="4" s="1"/>
  <c r="AE82" i="4" s="1"/>
  <c r="AK7" i="8"/>
  <c r="AK14" i="8" s="1"/>
  <c r="AG35" i="4"/>
  <c r="AJ10" i="4"/>
  <c r="AJ11" i="4" s="1"/>
  <c r="AN10" i="8"/>
  <c r="AG83" i="4"/>
  <c r="AG22" i="4"/>
  <c r="AG39" i="4"/>
  <c r="AF40" i="4"/>
  <c r="AG31" i="4"/>
  <c r="AG37" i="4"/>
  <c r="AG33" i="4"/>
  <c r="AJ100" i="2"/>
  <c r="AG71" i="4" s="1"/>
  <c r="AF23" i="4"/>
  <c r="AK92" i="2"/>
  <c r="AK95" i="2"/>
  <c r="AK90" i="2"/>
  <c r="AK93" i="2"/>
  <c r="AK89" i="2"/>
  <c r="AK98" i="2"/>
  <c r="AH8" i="4"/>
  <c r="AL7" i="12" s="1"/>
  <c r="AL14" i="12" s="1"/>
  <c r="AK97" i="2"/>
  <c r="AK96" i="2"/>
  <c r="AK88" i="2"/>
  <c r="AK91" i="2"/>
  <c r="AL7" i="2"/>
  <c r="AI12" i="4"/>
  <c r="AN8" i="2"/>
  <c r="AK9" i="4" s="1"/>
  <c r="AO10" i="12" s="1"/>
  <c r="AM9" i="2"/>
  <c r="AL10" i="2"/>
  <c r="AM11" i="2" s="1"/>
  <c r="AM9" i="8" l="1"/>
  <c r="AM9" i="12"/>
  <c r="AK10" i="4"/>
  <c r="AK11" i="4" s="1"/>
  <c r="AO10" i="8"/>
  <c r="AL7" i="8"/>
  <c r="AL14" i="8" s="1"/>
  <c r="AH35" i="4"/>
  <c r="AH83" i="4"/>
  <c r="AH22" i="4"/>
  <c r="AI64" i="4"/>
  <c r="AI68" i="4" s="1"/>
  <c r="AJ12" i="4"/>
  <c r="AG73" i="4"/>
  <c r="AG75" i="4" s="1"/>
  <c r="AF27" i="4"/>
  <c r="AF42" i="4" s="1"/>
  <c r="AF44" i="4" s="1"/>
  <c r="AF55" i="4" s="1"/>
  <c r="AF59" i="4" s="1"/>
  <c r="AH39" i="4"/>
  <c r="AG40" i="4"/>
  <c r="AH31" i="4"/>
  <c r="AH37" i="4"/>
  <c r="AH33" i="4"/>
  <c r="AG23" i="4"/>
  <c r="AK100" i="2"/>
  <c r="AH71" i="4" s="1"/>
  <c r="AL92" i="2"/>
  <c r="AL90" i="2"/>
  <c r="AL98" i="2"/>
  <c r="AL96" i="2"/>
  <c r="AL95" i="2"/>
  <c r="AL89" i="2"/>
  <c r="AL97" i="2"/>
  <c r="AL93" i="2"/>
  <c r="AI8" i="4"/>
  <c r="AM7" i="12" s="1"/>
  <c r="AM14" i="12" s="1"/>
  <c r="AL88" i="2"/>
  <c r="AL91" i="2"/>
  <c r="AL94" i="2"/>
  <c r="AM7" i="2"/>
  <c r="AO8" i="2"/>
  <c r="AN9" i="2"/>
  <c r="AN10" i="2" s="1"/>
  <c r="AM10" i="2"/>
  <c r="AN11" i="2" s="1"/>
  <c r="AN9" i="8" l="1"/>
  <c r="AN9" i="12"/>
  <c r="AM7" i="8"/>
  <c r="AM14" i="8" s="1"/>
  <c r="AI35" i="4"/>
  <c r="AI83" i="4"/>
  <c r="AI22" i="4"/>
  <c r="AJ64" i="4"/>
  <c r="AJ68" i="4" s="1"/>
  <c r="AH73" i="4"/>
  <c r="AH75" i="4" s="1"/>
  <c r="AG27" i="4"/>
  <c r="AG42" i="4" s="1"/>
  <c r="AG44" i="4" s="1"/>
  <c r="AG55" i="4" s="1"/>
  <c r="AG59" i="4" s="1"/>
  <c r="AF77" i="4"/>
  <c r="AF82" i="4" s="1"/>
  <c r="AI39" i="4"/>
  <c r="AH23" i="4"/>
  <c r="AH40" i="4"/>
  <c r="AI37" i="4"/>
  <c r="AI33" i="4"/>
  <c r="AI31" i="4"/>
  <c r="AO11" i="2"/>
  <c r="AN7" i="2"/>
  <c r="AK12" i="4"/>
  <c r="AL100" i="2"/>
  <c r="AI71" i="4" s="1"/>
  <c r="AM95" i="2"/>
  <c r="AM93" i="2"/>
  <c r="AM92" i="2"/>
  <c r="AM90" i="2"/>
  <c r="AM98" i="2"/>
  <c r="AM89" i="2"/>
  <c r="AJ8" i="4"/>
  <c r="AN7" i="12" s="1"/>
  <c r="AN14" i="12" s="1"/>
  <c r="AM88" i="2"/>
  <c r="AM96" i="2"/>
  <c r="AM91" i="2"/>
  <c r="AM94" i="2"/>
  <c r="AM97" i="2"/>
  <c r="AO9" i="2"/>
  <c r="AO10" i="2" s="1"/>
  <c r="AL9" i="4"/>
  <c r="AP10" i="12" s="1"/>
  <c r="AO9" i="8" l="1"/>
  <c r="AO9" i="12"/>
  <c r="AN7" i="8"/>
  <c r="AN14" i="8" s="1"/>
  <c r="AJ35" i="4"/>
  <c r="AL10" i="4"/>
  <c r="AL11" i="4" s="1"/>
  <c r="AP10" i="8"/>
  <c r="AJ83" i="4"/>
  <c r="AJ22" i="4"/>
  <c r="AL12" i="4"/>
  <c r="AI73" i="4"/>
  <c r="AI75" i="4" s="1"/>
  <c r="AK64" i="4"/>
  <c r="AK68" i="4" s="1"/>
  <c r="AH27" i="4"/>
  <c r="AH42" i="4" s="1"/>
  <c r="AH44" i="4" s="1"/>
  <c r="AH55" i="4" s="1"/>
  <c r="AH59" i="4" s="1"/>
  <c r="AG77" i="4"/>
  <c r="AG82" i="4" s="1"/>
  <c r="AJ39" i="4"/>
  <c r="AI40" i="4"/>
  <c r="AJ33" i="4"/>
  <c r="AJ37" i="4"/>
  <c r="AJ31" i="4"/>
  <c r="AI23" i="4"/>
  <c r="AN90" i="2"/>
  <c r="AN98" i="2"/>
  <c r="AK8" i="4"/>
  <c r="AO7" i="12" s="1"/>
  <c r="AO14" i="12" s="1"/>
  <c r="AN96" i="2"/>
  <c r="AN89" i="2"/>
  <c r="AN93" i="2"/>
  <c r="AN88" i="2"/>
  <c r="AN94" i="2"/>
  <c r="AN97" i="2"/>
  <c r="AN95" i="2"/>
  <c r="AN91" i="2"/>
  <c r="AN92" i="2"/>
  <c r="AO7" i="2"/>
  <c r="AM100" i="2"/>
  <c r="AJ71" i="4" s="1"/>
  <c r="AP9" i="8" l="1"/>
  <c r="AP9" i="12"/>
  <c r="AO7" i="8"/>
  <c r="AO14" i="8" s="1"/>
  <c r="AK35" i="4"/>
  <c r="AK83" i="4"/>
  <c r="AK22" i="4"/>
  <c r="AJ73" i="4"/>
  <c r="AJ75" i="4" s="1"/>
  <c r="AL64" i="4"/>
  <c r="AL68" i="4" s="1"/>
  <c r="AI27" i="4"/>
  <c r="AI42" i="4" s="1"/>
  <c r="AI44" i="4" s="1"/>
  <c r="AI55" i="4" s="1"/>
  <c r="AI59" i="4" s="1"/>
  <c r="AH77" i="4"/>
  <c r="AH82" i="4" s="1"/>
  <c r="AK39" i="4"/>
  <c r="AJ23" i="4"/>
  <c r="AK33" i="4"/>
  <c r="AK31" i="4"/>
  <c r="AK37" i="4"/>
  <c r="AJ40" i="4"/>
  <c r="AN100" i="2"/>
  <c r="AK71" i="4" s="1"/>
  <c r="AO93" i="2"/>
  <c r="AO91" i="2"/>
  <c r="AO97" i="2"/>
  <c r="AO90" i="2"/>
  <c r="AL8" i="4"/>
  <c r="AP7" i="12" s="1"/>
  <c r="AP14" i="12" s="1"/>
  <c r="AO88" i="2"/>
  <c r="AO96" i="2"/>
  <c r="AO92" i="2"/>
  <c r="AO98" i="2"/>
  <c r="AO94" i="2"/>
  <c r="AO89" i="2"/>
  <c r="AO95" i="2"/>
  <c r="AP7" i="8" l="1"/>
  <c r="AP14" i="8" s="1"/>
  <c r="AL35" i="4"/>
  <c r="AL83" i="4"/>
  <c r="AL22" i="4"/>
  <c r="AK73" i="4"/>
  <c r="AK75" i="4" s="1"/>
  <c r="AJ27" i="4"/>
  <c r="AJ42" i="4" s="1"/>
  <c r="AJ44" i="4" s="1"/>
  <c r="AJ55" i="4" s="1"/>
  <c r="AJ59" i="4" s="1"/>
  <c r="AI77" i="4"/>
  <c r="AI82" i="4" s="1"/>
  <c r="AL39" i="4"/>
  <c r="AK40" i="4"/>
  <c r="AL33" i="4"/>
  <c r="AL31" i="4"/>
  <c r="AL37" i="4"/>
  <c r="AK23" i="4"/>
  <c r="AO100" i="2"/>
  <c r="AL71" i="4" s="1"/>
  <c r="AL73" i="4" l="1"/>
  <c r="AL75" i="4" s="1"/>
  <c r="AK27" i="4"/>
  <c r="AK42" i="4" s="1"/>
  <c r="AK44" i="4" s="1"/>
  <c r="AK55" i="4" s="1"/>
  <c r="AK59" i="4" s="1"/>
  <c r="AJ77" i="4"/>
  <c r="AJ82" i="4" s="1"/>
  <c r="AL40" i="4"/>
  <c r="AL23" i="4"/>
  <c r="AL27" i="4" l="1"/>
  <c r="AL42" i="4" s="1"/>
  <c r="AL44" i="4" s="1"/>
  <c r="AL55" i="4" s="1"/>
  <c r="AL59" i="4" s="1"/>
  <c r="AK77" i="4"/>
  <c r="AK82" i="4" s="1"/>
  <c r="AL77" i="4" l="1"/>
  <c r="AL82" i="4" s="1"/>
  <c r="W32" i="1" l="1"/>
  <c r="T34" i="1" l="1"/>
  <c r="U34" i="1"/>
  <c r="V34" i="1"/>
  <c r="S34" i="1"/>
  <c r="X32" i="1"/>
  <c r="K64" i="4" l="1"/>
  <c r="K68" i="4" s="1"/>
  <c r="K71" i="4"/>
  <c r="K73" i="4" s="1"/>
  <c r="K75" i="4" s="1"/>
  <c r="I71" i="4"/>
  <c r="I73" i="4" s="1"/>
  <c r="I75" i="4" s="1"/>
  <c r="I64" i="4"/>
  <c r="I68" i="4" s="1"/>
  <c r="J71" i="4"/>
  <c r="J73" i="4" s="1"/>
  <c r="J75" i="4" s="1"/>
  <c r="J64" i="4"/>
  <c r="J68" i="4" s="1"/>
  <c r="J40" i="4" l="1"/>
  <c r="J42" i="4" s="1"/>
  <c r="J44" i="4" s="1"/>
  <c r="J55" i="4" s="1"/>
  <c r="J59" i="4" s="1"/>
  <c r="J77" i="4" s="1"/>
  <c r="J82" i="4" s="1"/>
  <c r="K40" i="4"/>
  <c r="K42" i="4" s="1"/>
  <c r="K44" i="4" s="1"/>
  <c r="K55" i="4" s="1"/>
  <c r="K59" i="4" s="1"/>
  <c r="K77" i="4" s="1"/>
  <c r="K82" i="4" s="1"/>
  <c r="P83" i="4" l="1"/>
  <c r="Q83" i="4" l="1"/>
  <c r="R83" i="4" l="1"/>
  <c r="L77" i="2"/>
  <c r="I37" i="4" s="1"/>
  <c r="I40" i="4" s="1"/>
  <c r="I42" i="4" s="1"/>
  <c r="I44" i="4" s="1"/>
  <c r="I55" i="4" s="1"/>
  <c r="I59" i="4" s="1"/>
  <c r="I77" i="4" s="1"/>
  <c r="L82" i="2" l="1"/>
  <c r="I82" i="4"/>
  <c r="I83" i="4" s="1"/>
  <c r="M14" i="8" s="1"/>
  <c r="M14" i="12" l="1"/>
  <c r="J83" i="4"/>
  <c r="K83" i="4"/>
  <c r="O14" i="12" l="1"/>
  <c r="O14" i="8"/>
  <c r="N14" i="8"/>
  <c r="N14" i="12"/>
  <c r="L83" i="4"/>
  <c r="P14" i="12" l="1"/>
  <c r="P14" i="8"/>
  <c r="M83" i="4"/>
  <c r="Q14" i="12" l="1"/>
  <c r="Q14" i="8"/>
  <c r="N83" i="4"/>
  <c r="R14" i="12" l="1"/>
  <c r="R14" i="8"/>
  <c r="O83" i="4"/>
  <c r="S14" i="12" l="1"/>
  <c r="S14" i="8"/>
</calcChain>
</file>

<file path=xl/sharedStrings.xml><?xml version="1.0" encoding="utf-8"?>
<sst xmlns="http://schemas.openxmlformats.org/spreadsheetml/2006/main" count="995" uniqueCount="533">
  <si>
    <t>Nr. crt</t>
  </si>
  <si>
    <t>Denumirea capitolelor şi subcapitolelor</t>
  </si>
  <si>
    <t>Cheltuieli eligibile</t>
  </si>
  <si>
    <t>Total eligibil</t>
  </si>
  <si>
    <t>Cheltuieli neeligibile</t>
  </si>
  <si>
    <t>Total neeligibil</t>
  </si>
  <si>
    <t>TOTAL</t>
  </si>
  <si>
    <t>Baza</t>
  </si>
  <si>
    <t>TVA elig.</t>
  </si>
  <si>
    <t>TVA ne-elig.</t>
  </si>
  <si>
    <t>1.2</t>
  </si>
  <si>
    <t>2.1</t>
  </si>
  <si>
    <t>TOTAL GENERAL</t>
  </si>
  <si>
    <t>VERIFICARE INDEPLINIRE PRAGURI DE ELIGIBILITATE</t>
  </si>
  <si>
    <t>Nr crt</t>
  </si>
  <si>
    <t>SURSE DE FINANŢARE</t>
  </si>
  <si>
    <t>Valoare (lei)</t>
  </si>
  <si>
    <t>I</t>
  </si>
  <si>
    <t>Valoarea totală a cererii de finantare, din care :</t>
  </si>
  <si>
    <t>I.a.</t>
  </si>
  <si>
    <t>Valoarea totala neeligibilă, inclusiv TVA aferenta</t>
  </si>
  <si>
    <t>I.b.</t>
  </si>
  <si>
    <t xml:space="preserve">Valoarea totala eligibilă </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</si>
  <si>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</si>
  <si>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</si>
  <si>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</si>
  <si>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</si>
  <si>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</si>
  <si>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</si>
  <si>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</si>
  <si>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</si>
  <si>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TOTAL ACTIVE IMOBILIZATE</t>
  </si>
  <si>
    <t>TOTAL ACTIVE CIRCULANTE</t>
  </si>
  <si>
    <t>A. ACTIVE IMOBILIZATE</t>
  </si>
  <si>
    <t>B. ACTIVE CIRCULANTE</t>
  </si>
  <si>
    <t>C. CHELTUIELI IN AVANS</t>
  </si>
  <si>
    <t>D. DATORII CARE TREBUIE PLATITE INTR-O PERIOADA DE PANA LA UN AN</t>
  </si>
  <si>
    <t>I. VENITURI IN AVANS</t>
  </si>
  <si>
    <t>1. Subventii pentru investitii</t>
  </si>
  <si>
    <t>2. Venituri inregistrate in avans</t>
  </si>
  <si>
    <t>3. Venituri in avans aferente activelor primite prin transfer de la clienti</t>
  </si>
  <si>
    <t>4. Fond comercial negativ</t>
  </si>
  <si>
    <t>J. CAPITAL SI REZERVE</t>
  </si>
  <si>
    <t>TOTAL CAPITALURI PROPRII</t>
  </si>
  <si>
    <t>CHECK</t>
  </si>
  <si>
    <t>Rezultatul reportat</t>
  </si>
  <si>
    <t>Rezultatul exercitiului financiar</t>
  </si>
  <si>
    <t>Rezultatul total acumulat</t>
  </si>
  <si>
    <t>Pentru a fi eligibil, solicitantul trebuie să nu se încadreze în categoria întreprinderilor în dificultate.</t>
  </si>
  <si>
    <t>O întreprindere este considerată a fi în dificultate dacă este îndeplinită cel puțin una dintre următoarele condiții*:</t>
  </si>
  <si>
    <t>1)</t>
  </si>
  <si>
    <t>Capital social subscris si varsat</t>
  </si>
  <si>
    <t>Prime de capital</t>
  </si>
  <si>
    <t>Rezultat: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</si>
  <si>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</si>
  <si>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</si>
  <si>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</si>
  <si>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</si>
  <si>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</si>
  <si>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</si>
  <si>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Dacă valoarea rezultată negativă reprezintă cel mult 50% din Capital social subscris si vărsat, atunci solicitantul nu se încadrează în categoria întreprinderilor în dificultate.</t>
  </si>
  <si>
    <t>INPUTURI ANALIZA FINANCIARA</t>
  </si>
  <si>
    <t>Implementare</t>
  </si>
  <si>
    <t>AN PROIECTIE</t>
  </si>
  <si>
    <t>ETAPA PROIECT</t>
  </si>
  <si>
    <t>IPOTEZE DE BAZA</t>
  </si>
  <si>
    <t>Durata de utilizare (ani)</t>
  </si>
  <si>
    <t>Valoare de inventar (lei)</t>
  </si>
  <si>
    <t>PROIECTII FINANCIARE PROIECT</t>
  </si>
  <si>
    <t>[indicati categoria de venituri]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</si>
  <si>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</si>
  <si>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</si>
  <si>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</si>
  <si>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</si>
  <si>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</si>
  <si>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</si>
  <si>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</si>
  <si>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</si>
  <si>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</si>
  <si>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</si>
  <si>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</si>
  <si>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Frecventa de inlocuire (ani)</t>
  </si>
  <si>
    <t>UM</t>
  </si>
  <si>
    <t>TOTAL CHELTUIELI CU INLOCUIRILE DE ECHIPAMENTE</t>
  </si>
  <si>
    <t>ELEMENTE DE VENITURI SI CHELTUIELI OPERATIONALE</t>
  </si>
  <si>
    <t>SOLICITANT</t>
  </si>
  <si>
    <t>DENUMIRE PROIECT</t>
  </si>
  <si>
    <t>CALCUL DURATA ECONOMICA DE VIATA A PROIECTULUI</t>
  </si>
  <si>
    <t>PLANUL DE FINANTARE (lei cu TVA)</t>
  </si>
  <si>
    <t>VENITURI OPERATIONALE</t>
  </si>
  <si>
    <t>Venituri operationale generate de implementarea proiectului</t>
  </si>
  <si>
    <t>CHELTUIELI OPERATIONALE</t>
  </si>
  <si>
    <t>CIFRA DE AFACERI NETA</t>
  </si>
  <si>
    <t>Alte venituri din exploatare</t>
  </si>
  <si>
    <t>Costuri materiale generate de implementarea proiectului</t>
  </si>
  <si>
    <t>Cheltuieli de personal generate de implementarea proiectului</t>
  </si>
  <si>
    <t>Cheltuieli cu serviciile prestate de terti generate de implementarea proiectului</t>
  </si>
  <si>
    <t>Alte cheltuieli de exploatare generate de implementarea proiectului</t>
  </si>
  <si>
    <t>Cheltuieli cu amortizarea activelor detinute de Solicitant la data depunerii aplicatiei de finantare</t>
  </si>
  <si>
    <t>Cheltuieli cu amortizarea activelor care fac obiectul finantarii</t>
  </si>
  <si>
    <t>TOTAL CHELTUIELI OPERATIONALE</t>
  </si>
  <si>
    <t>PROFITUL OPERATIONAL INAINTE DE DOBANZI, IMPOZITE SI AMORTIZARE (EBITDA)</t>
  </si>
  <si>
    <t>PROFITUL OPERATIONAL INAINTE DE DOBANZI SI IMPOZITARE (EBIT)</t>
  </si>
  <si>
    <t>Amortizarea anuala (lei/an)</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</si>
  <si>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</si>
  <si>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</si>
  <si>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</si>
  <si>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</si>
  <si>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</si>
  <si>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</si>
  <si>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</si>
  <si>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</si>
  <si>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</si>
  <si>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</si>
  <si>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</si>
  <si>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</si>
  <si>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Achizitia de active corporale/necorporale (inclusiv reinvestitiile)</t>
  </si>
  <si>
    <t>FLUX DE NUMERAR NET INVESTITIONAL</t>
  </si>
  <si>
    <t>FLUX BRUT INAINTE DE PLATI PENTRU IMPOZIT PE VENIT SI AJUSTARE TVA</t>
  </si>
  <si>
    <t>Plati/rambursari de TVA</t>
  </si>
  <si>
    <t>Impozit pe venit</t>
  </si>
  <si>
    <t>FLUX DE NUMERAR NET AL PERIOADEI</t>
  </si>
  <si>
    <t>FLUX DE NUMERAR NET CUMULAT</t>
  </si>
  <si>
    <t>numar</t>
  </si>
  <si>
    <t>%</t>
  </si>
  <si>
    <t>Venituri din subventii de exploatare (aferente ajutorului de minimis acordat pentru acoperirea cheltuielilor cu serviciile din bugetul proiectului)</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</si>
  <si>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</si>
  <si>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</si>
  <si>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</si>
  <si>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</si>
  <si>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</si>
  <si>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</si>
  <si>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</si>
  <si>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</si>
  <si>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</si>
  <si>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</si>
  <si>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Celula E26</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</si>
  <si>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</si>
  <si>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</si>
  <si>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</si>
  <si>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</si>
  <si>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</si>
  <si>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</si>
  <si>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activitatii curente, se vor prevedea doar veniturile suplimentare.</t>
  </si>
  <si>
    <t>Cheltuieli cu inlocuirea echipamentelor/dotarilor cu durata scurta de viata</t>
  </si>
  <si>
    <t>Vor fi prevazute cheltuieli de investitii pentru acele echipamente sau dotari care prezinta o durata de utilizare mai mica decat perioada de referinta a proiectului. Frecventa de inlocuire trebuie sa fie corelata cu durata de utilizare prevazuta in Catalogul privind clasificarea si duratele normale de functionare a mijloacelor fixe, aprobat prin HG nr. 2139/2004.</t>
  </si>
  <si>
    <t>Buget - cerere</t>
  </si>
  <si>
    <t>Scopul Machetei financiare este de a sprijini solicitantii in prezentarea proiectiilor financiare din Planul de afaceri intr-un format unitar si simplificat. Macheta financiara nu inlocuieste capitolul de analiza si previziune financiara din Planul de</t>
  </si>
  <si>
    <t>afaceri, ci sustine si detaliaza ipotezele furnizate la acest capitol. Se recomanda corelarea valorilor si ipotezelor de lucru dintre cele doua documente, avand in vedere ca in cazul identificarii unor neconcordante intre Planul de afaceri, partea</t>
  </si>
  <si>
    <t>scrisa si Macheta financiara, vor prevala valorile din Macheta financiara.</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</si>
  <si>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</si>
  <si>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</si>
  <si>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Valoarea totala a cheltuielilor de investitie, valoarea cheltuielilor eligibile si neeligibile, valoarea ajutorului de minimis si contributia proprie vor fi corelate cu valorile prevazute in Cererea de finantare.</t>
  </si>
  <si>
    <t>- Foaia de calcul "1-Inputuri" in care Solicitantul va introduce informatii si valori cu privire la situatia financiara la momentul depunerii aplicatiei de finantare, precum si proiectiile financiare incrementale, generate de implementarea proiectului;</t>
  </si>
  <si>
    <t xml:space="preserve">- Macheta financiara este securizata, astfel ca Solicitantul poate introduce valori doar in celulele predefinite, marcate cu culoarea galbena </t>
  </si>
  <si>
    <t xml:space="preserve">CHELTUIELI CU INLOCUIREA ACTIVELOR CU DURATA SCURTA DE VIATA </t>
  </si>
  <si>
    <t>CALCULUL SUSTENABILITATII FINANCIARE A MICROINTREPRINDERII</t>
  </si>
  <si>
    <t>N = anul anterior depunerii cererii de finantare</t>
  </si>
  <si>
    <t>BILANT (cod 10)</t>
  </si>
  <si>
    <t>N-1</t>
  </si>
  <si>
    <t>N</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</si>
  <si>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</si>
  <si>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</si>
  <si>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</si>
  <si>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</si>
  <si>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</si>
  <si>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</si>
  <si>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</si>
  <si>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</si>
  <si>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</si>
  <si>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</si>
  <si>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</si>
  <si>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</si>
  <si>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</si>
  <si>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</si>
  <si>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</si>
  <si>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</si>
  <si>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</si>
  <si>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</si>
  <si>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</si>
  <si>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</si>
  <si>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</si>
  <si>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</si>
  <si>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</si>
  <si>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</si>
  <si>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</si>
  <si>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</si>
  <si>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</si>
  <si>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</si>
  <si>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</si>
  <si>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</si>
  <si>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</si>
  <si>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</si>
  <si>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</si>
  <si>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</si>
  <si>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</si>
  <si>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</si>
  <si>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</si>
  <si>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</si>
  <si>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</si>
  <si>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 xml:space="preserve">Sume de reluat într-o perioadă de până la un an </t>
  </si>
  <si>
    <t>Sume de reluat într-o perioadă mai mare de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</si>
  <si>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</si>
  <si>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</si>
  <si>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</si>
  <si>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</si>
  <si>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</si>
  <si>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</si>
  <si>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</si>
  <si>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</si>
  <si>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</si>
  <si>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</si>
  <si>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</si>
  <si>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</si>
  <si>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</si>
  <si>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</si>
  <si>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</si>
  <si>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</si>
  <si>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</si>
  <si>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</si>
  <si>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</si>
  <si>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</si>
  <si>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</si>
  <si>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</si>
  <si>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</si>
  <si>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</si>
  <si>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</si>
  <si>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</si>
  <si>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</si>
  <si>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</si>
  <si>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</si>
  <si>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</si>
  <si>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</si>
  <si>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</si>
  <si>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</si>
  <si>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</si>
  <si>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</si>
  <si>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</si>
  <si>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Repartizarea profitului</t>
  </si>
  <si>
    <t xml:space="preserve">Patrimoniul public </t>
  </si>
  <si>
    <t>Patrimoniu privat</t>
  </si>
  <si>
    <t xml:space="preserve">CAPITALURI - TOTAL </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</si>
  <si>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</si>
  <si>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</si>
  <si>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</si>
  <si>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</si>
  <si>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</si>
  <si>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</si>
  <si>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</si>
  <si>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</si>
  <si>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</si>
  <si>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</si>
  <si>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</si>
  <si>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</si>
  <si>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</si>
  <si>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</si>
  <si>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</si>
  <si>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Alte cheltuieli materiale</t>
  </si>
  <si>
    <t>8. b) Alte cheltuieli externe (cu energie şi apă)</t>
  </si>
  <si>
    <t>8. c) Cheltuieli privind mărfurile</t>
  </si>
  <si>
    <t>Reduceri comerciale primite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</si>
  <si>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</si>
  <si>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</si>
  <si>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</si>
  <si>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</si>
  <si>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</si>
  <si>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</si>
  <si>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</si>
  <si>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</si>
  <si>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</si>
  <si>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</si>
  <si>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</si>
  <si>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</si>
  <si>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</si>
  <si>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</si>
  <si>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</si>
  <si>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</si>
  <si>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</si>
  <si>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</si>
  <si>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</si>
  <si>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CHELTUIELI DE EXPLOATARE - TOTAL</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</si>
  <si>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</si>
  <si>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</si>
  <si>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</si>
  <si>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</si>
  <si>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</si>
  <si>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</si>
  <si>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</si>
  <si>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VENITURI FINANCIARE - TOTAL</t>
  </si>
  <si>
    <t>16. Ajustări de valoare privind imobilizările financiare şi investiţiile financiare deţinute ca active circulante</t>
  </si>
  <si>
    <t>17. Cheltuieli privind dobânzile</t>
  </si>
  <si>
    <t>18. Alte cheltuieli financiare</t>
  </si>
  <si>
    <t>CHELTUIELI FINANCIARE - TOTAL</t>
  </si>
  <si>
    <t>PROFITUL SAU PIERDEREA FINANCIARA</t>
  </si>
  <si>
    <t>VENITURI TOTALE</t>
  </si>
  <si>
    <t>CHELTUIELI TOTALE</t>
  </si>
  <si>
    <t>19. PROFITUL SAU PIERDEREA BRUT(Ă)</t>
  </si>
  <si>
    <t>20. Impozitul pe profit</t>
  </si>
  <si>
    <t>21. Impozitul specific unor activități</t>
  </si>
  <si>
    <t>22. Alte impozite neprezentate la elementele de mai sus</t>
  </si>
  <si>
    <t>22. PROFITUL SAU PIERDEREA NET(Ă) A EXERCIŢIULUI FINANCIAR</t>
  </si>
  <si>
    <t>PROGRAMUL REGIONAL NORD-VEST 2021-2027</t>
  </si>
  <si>
    <t>Alte elemente de capitaluri proprii</t>
  </si>
  <si>
    <t xml:space="preserve">Rezerve </t>
  </si>
  <si>
    <t>CHELTUIELI DIRECTE ELIGIBILE</t>
  </si>
  <si>
    <t>TOTAL CHELTUIELI ELIGIBILE DIRECTE</t>
  </si>
  <si>
    <t>CHELTUIELI INDIRECTE ELIGIBILE</t>
  </si>
  <si>
    <t>TOTAL CHELTUIELI ELIGIBILE INDIRECTE</t>
  </si>
  <si>
    <t>7</t>
  </si>
  <si>
    <t>Ajutor de minimis solicitat</t>
  </si>
  <si>
    <t>Istoric</t>
  </si>
  <si>
    <t xml:space="preserve">Venituri operationale realizate in prezent </t>
  </si>
  <si>
    <t>Costuri materiale inregistrate in prezent</t>
  </si>
  <si>
    <t xml:space="preserve">Cheltuieli de personal inregistrate in prezent </t>
  </si>
  <si>
    <t xml:space="preserve">Cheltuieli cu serviciile prestate de terti inregistrate in prezent </t>
  </si>
  <si>
    <t xml:space="preserve">Alte cheltuieli de exploatare inregistrate in prezent </t>
  </si>
  <si>
    <t>NUMAR PERSONAL</t>
  </si>
  <si>
    <t>nr/an</t>
  </si>
  <si>
    <t>COTA DE TVA</t>
  </si>
  <si>
    <t>EBITDA</t>
  </si>
  <si>
    <t>Subventii pentru investitii si subventii de exploatare</t>
  </si>
  <si>
    <t>TVA aferent achizitiilor</t>
  </si>
  <si>
    <t>TVA aferent vanzarilor</t>
  </si>
  <si>
    <t>TVA aferent achizitiilor din proiect</t>
  </si>
  <si>
    <t>INDICATORI</t>
  </si>
  <si>
    <t>Unitate de masura</t>
  </si>
  <si>
    <t xml:space="preserve">Rata solvabilitatii generale </t>
  </si>
  <si>
    <t xml:space="preserve">Rata rentabilitatii financiare </t>
  </si>
  <si>
    <t xml:space="preserve">Fluxul de numerar net cumulat </t>
  </si>
  <si>
    <t>Procentul contributiei Solicitantului la cheltuielile eligibile</t>
  </si>
  <si>
    <t>- Foaia de calcul "4-Buget cerere" in care Solicitantul va introduce informatii cu privire la bugetul proiectului, planul de finantare si sursele de finantare;</t>
  </si>
  <si>
    <t xml:space="preserve">- Foaia de calcul "5-Analiza financiara" care prevede proiectia veniturilor si cheltuielilor microintreprinderii si a fluxului de numerar. </t>
  </si>
  <si>
    <t>Se va completa celula E26 cu data estimata pentru semnarea contractului de finantare. Data introdusa in celula trebuie sa fie in formatul dd.mm.yyyy. In functie de data prevazuta in celula E26 sunt calculati anii calendaristici de la randul 8.</t>
  </si>
  <si>
    <t>Celula E27</t>
  </si>
  <si>
    <t>Se va completa celula E27 cu numarul de luni estimat pentru realizarea activitatilor dupa data semnarii contractului de finantare. In functie de durata prevazuta in celula E27 sunt stabilite perioadele de implementare si operare de la randul 11.</t>
  </si>
  <si>
    <t>Celulele E37...E47</t>
  </si>
  <si>
    <t>Randurile 52…57</t>
  </si>
  <si>
    <t>Randurile 59…76</t>
  </si>
  <si>
    <t>Randurile 81…96</t>
  </si>
  <si>
    <t>Foaia de calcul ”4-Buget cerere"</t>
  </si>
  <si>
    <t>Foaia de calcul ”5-Analiza financiara"</t>
  </si>
  <si>
    <t>Macheta financiara include 6 foi de calcul, plus prezenta foaie de calcul cu instructiuni:</t>
  </si>
  <si>
    <t>Numar de personal</t>
  </si>
  <si>
    <t>Salariul mediu brut anual</t>
  </si>
  <si>
    <t>lei/salariat/an</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</si>
  <si>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</si>
  <si>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</si>
  <si>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</si>
  <si>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</si>
  <si>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 În conformitate  cu prevederile Regulamentului (UE) nr. 651/2014 al Comisiei din 17 iunie 2014 de declarare a anumitor categorii de ajutoare compatibile cu piața internă în aplicarea articolelor 107 și 108 din tratat</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</si>
  <si>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</si>
  <si>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Proiectie venituri si cheltuieli ale intreprinderii si proiectia fluxului de numerar</t>
  </si>
  <si>
    <t>Sprijinirea internationalizarii IMM-urilor din regiunea de Nord-Vest</t>
  </si>
  <si>
    <t>SITUATII FINANCIARE</t>
  </si>
  <si>
    <t>1</t>
  </si>
  <si>
    <t>2</t>
  </si>
  <si>
    <t>Cheltuieli pt achizitia de active corporale</t>
  </si>
  <si>
    <t>1.1</t>
  </si>
  <si>
    <t>Cheltuieli pentru activitati de internationalizare</t>
  </si>
  <si>
    <t>2.2</t>
  </si>
  <si>
    <t>2.3</t>
  </si>
  <si>
    <t>2.4</t>
  </si>
  <si>
    <t>2.5</t>
  </si>
  <si>
    <t>2.6</t>
  </si>
  <si>
    <t>2.7</t>
  </si>
  <si>
    <t>TOTAL CAPITOL 2</t>
  </si>
  <si>
    <t> TOTAL CAPITOL 1</t>
  </si>
  <si>
    <t>An1</t>
  </si>
  <si>
    <t>An2</t>
  </si>
  <si>
    <t>An3</t>
  </si>
  <si>
    <t>An4</t>
  </si>
  <si>
    <t>Informatiile vor fi completate adaptat in functie de forma de organizare a solicitantului si formularul de bilant specific aprobat de ANAF.</t>
  </si>
  <si>
    <t>Vor fi prevazute cheltuielile directe, asociate operarii activitatilor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8.</t>
  </si>
  <si>
    <t>Venituri monetare generate de implementarea proiectului dupa finalizarea activitatilor</t>
  </si>
  <si>
    <t>Cheltuieli monetare generate de implementarea proiectului dupa finalizarea activitatilor</t>
  </si>
  <si>
    <t>TOTAL VENITURI DIN EXPLOATARE</t>
  </si>
  <si>
    <t>% -Verificare criteriu 1.6 grila ETF</t>
  </si>
  <si>
    <t>% - Verificare criteriu 1.5 grila ETF</t>
  </si>
  <si>
    <t>Procentul din totalul cheltuielilor direct eligibile dedicate activităților specifice de internaționalizare</t>
  </si>
  <si>
    <t>% -Verificare criteriu 1.8 grila ETF</t>
  </si>
  <si>
    <t>% - Verificare criteriu 2.1 grila ETF</t>
  </si>
  <si>
    <t>% - Verificare criteriu 2.2 grila ETF</t>
  </si>
  <si>
    <t>% - Verificare criteriu 2.3 grila ETF</t>
  </si>
  <si>
    <t>Dotări (active corporale)</t>
  </si>
  <si>
    <t>Neeligibil</t>
  </si>
  <si>
    <t>Eligibil</t>
  </si>
  <si>
    <t>Valoare Totală (fără TVA)</t>
  </si>
  <si>
    <t>Preț unitar (fără TVA)</t>
  </si>
  <si>
    <t>Cantitate</t>
  </si>
  <si>
    <t>Denumirea bunurilor/serviciilor</t>
  </si>
  <si>
    <t>Nr. crt.</t>
  </si>
  <si>
    <t>Activitati de internationalizare (Servicii)</t>
  </si>
  <si>
    <t>% -Verificare criteriu grant &lt;= 50%*venituri din exploatare N-1</t>
  </si>
  <si>
    <t>Se completează în structura proprie entității, conform reglementărilor contabile aplicabile</t>
  </si>
  <si>
    <t>Deficit /Pierdere</t>
  </si>
  <si>
    <t xml:space="preserve">Excedent / Profit </t>
  </si>
  <si>
    <t>XII. Rezultatul net</t>
  </si>
  <si>
    <t xml:space="preserve">XI. Cheltuieli totale 
</t>
  </si>
  <si>
    <t xml:space="preserve">X. Venituri totale </t>
  </si>
  <si>
    <t xml:space="preserve">Pierdere </t>
  </si>
  <si>
    <t xml:space="preserve">Profit </t>
  </si>
  <si>
    <t>IX. Rezultatul activităţilor economice</t>
  </si>
  <si>
    <t>Cheltuieli cu impozitul specific unor activitati</t>
  </si>
  <si>
    <t>Cheltuieli cu impozitul pe profit si alte impozite</t>
  </si>
  <si>
    <t>- cheltuieli financiare privind amortizarile si ajustarile pentru pierdere de valoare</t>
  </si>
  <si>
    <t>- cheltuieli de exploatare privind amortizarile, provizioanele si ajustarile pentru depreciere</t>
  </si>
  <si>
    <t>Cheltuieli cu amortizarile, provizioanele si ajustarile pentru depreciere sau pierdere de valoare</t>
  </si>
  <si>
    <t>- alte cheltuieli financiare</t>
  </si>
  <si>
    <t>- cheltuieli privind dobanzile</t>
  </si>
  <si>
    <t>- cheltuieli din diferente de curs valutar</t>
  </si>
  <si>
    <t>Cheltuieli financiare, din care:</t>
  </si>
  <si>
    <t>Alte cheltuieli de exploatare</t>
  </si>
  <si>
    <t>Cheltuieli cu personalul</t>
  </si>
  <si>
    <t>Cheltuieli cu alte impozite, taxe si varsaminte asimilate</t>
  </si>
  <si>
    <t>Cheltuieli cu alte servicii executate de terti</t>
  </si>
  <si>
    <t>Cheltuieli privind prestatiile externe</t>
  </si>
  <si>
    <t xml:space="preserve">Cheltuieli privind stocurile </t>
  </si>
  <si>
    <t xml:space="preserve">VIII. Cheltuieli privind activităţile economice </t>
  </si>
  <si>
    <t>Venituri din provizioane si ajustari pentru depreciere sau pierdere de valoare</t>
  </si>
  <si>
    <t>- alte venituri financiare</t>
  </si>
  <si>
    <t>- venituri din dobanzi</t>
  </si>
  <si>
    <t>- venituri din diferente de curs valutar</t>
  </si>
  <si>
    <t>Venituri financiare - total, din care:</t>
  </si>
  <si>
    <t>Venituri din subventii de exploatare</t>
  </si>
  <si>
    <t>Venituri din reevaluarea imobilizarilor corporale</t>
  </si>
  <si>
    <t>Venituri din productia de imobilizari</t>
  </si>
  <si>
    <t>Venituri aferente costului productiei in curs de executie</t>
  </si>
  <si>
    <t>Cifra de afaceri neta</t>
  </si>
  <si>
    <t>VII. Venituri din activităţile economice</t>
  </si>
  <si>
    <t>Deficit</t>
  </si>
  <si>
    <t xml:space="preserve">Excedent 
</t>
  </si>
  <si>
    <t>VI. Rezultatul activităţilor cu destinaţie specială</t>
  </si>
  <si>
    <t>V. Cheltuieli privind activităţile cu destinaţie specială</t>
  </si>
  <si>
    <t>IV. Venituri din activităţile cu destinaţie specială</t>
  </si>
  <si>
    <t>Excedent</t>
  </si>
  <si>
    <t>III. Rezultatul activităţilor fără scop patrimonial</t>
  </si>
  <si>
    <t>Cheltuieli financiare privind amortizările şi ajustările pentru pierdere de valoare</t>
  </si>
  <si>
    <t>Alte cheltuieli</t>
  </si>
  <si>
    <t>Cheltuieli de exploatare privind amortizarea imobilizărilor</t>
  </si>
  <si>
    <t>Cheltuieli cu amortizările, provizioanele şi ajustările pentru depreciere sau pierdere de valoare</t>
  </si>
  <si>
    <t>- cheltuieli privind dobânzile</t>
  </si>
  <si>
    <t>- cheltuieli din diferenţe de curs valutar</t>
  </si>
  <si>
    <t>Cheltuieli financiare din care:</t>
  </si>
  <si>
    <t>- ajutoare şi împrumuturi nerambursabile transferate altor persoane juridice fără scop patrimonial</t>
  </si>
  <si>
    <t xml:space="preserve">- cotizaţii şi contribuţii datorate de persoana juridică fără scop patrimonial                                                                                                                                                                                                                                                       </t>
  </si>
  <si>
    <t>Alte cheltuieli de exploatare din care:</t>
  </si>
  <si>
    <t>- cheltuieli privind asigurările şi protecţia socială</t>
  </si>
  <si>
    <t>Cheltuieli cu personalul, din care:</t>
  </si>
  <si>
    <t>Cheltuieli cu impozite, taxe şi vărsăminte asimilate</t>
  </si>
  <si>
    <t>- cheltuieli cu colaboratorii</t>
  </si>
  <si>
    <t>Cheltuieli cu alte servicii executate de terţi din care:</t>
  </si>
  <si>
    <t>Cheltuieli de consultanță</t>
  </si>
  <si>
    <t>Cheltuieli de management</t>
  </si>
  <si>
    <t>Cheltuieli aferente drepturilor de proprietate intelectuală</t>
  </si>
  <si>
    <t>Cheltuieli privind prestațiile externe</t>
  </si>
  <si>
    <t>-cheltuieli privind consumul de gaze naturale</t>
  </si>
  <si>
    <t>-cheltuieli privind consumul de energie</t>
  </si>
  <si>
    <t>Cheltuieli privind stocurile din catre:</t>
  </si>
  <si>
    <t>II. Cheltuieli privind activităţile fără scop patrimonial - TOTAL</t>
  </si>
  <si>
    <t>Alte venituri din activitatile fara scop patrimonial</t>
  </si>
  <si>
    <t>Venituri obtinute din reclama si publicitate, potrivit legislatiei in vigoare</t>
  </si>
  <si>
    <t>Venituri obtinute din vize, taxe si penalitati sportive sau din participarea la competitii si demonstratii sportive</t>
  </si>
  <si>
    <t>Venituri din provizioane si ajustari pentru depreciere privind activitatea de exploatare</t>
  </si>
  <si>
    <t>Venituri rezultate din vanzarea activelor corporale/necorporale</t>
  </si>
  <si>
    <t>Venituri din subventii pentru investitii</t>
  </si>
  <si>
    <t>Venituri din despagubiri</t>
  </si>
  <si>
    <t>Venituri din actiuni ocazionale, utilizate in scop social sau profesional, potrivit statutului de organizare si functionare</t>
  </si>
  <si>
    <t>Venituri pentru care se datoreaza impozit pe spectacole</t>
  </si>
  <si>
    <t>Alte venituri de natura financiara</t>
  </si>
  <si>
    <t>Venituri financiare din ajustari pentru pierdere de valoare</t>
  </si>
  <si>
    <t>Venituri din diferente de curs valutar rezultate din activitatile fara scop patrimonial</t>
  </si>
  <si>
    <t>Venituri din dividendele obtinute din plasarea disponibilitatilor rezultate din activitatile fara scop patrimonial</t>
  </si>
  <si>
    <t>Venituri din dobanzile obtinute din plasarea disponibilitatilor rezultate din activitatile fara scop patrimonial</t>
  </si>
  <si>
    <t>Venituri din ajutoare</t>
  </si>
  <si>
    <t>Venituri din sumele sau bunurile primite prin sponsorizare</t>
  </si>
  <si>
    <t>Venituri din donatii</t>
  </si>
  <si>
    <t>Venituri din taxele de inregistrare stabilite potrivit legislatiei in vigoare</t>
  </si>
  <si>
    <t>Venituri din cotizatile membrilor, contributiile banesti sau in natura ale membrilor si simpatizantilor, din cote-parti primite potrivit statutului</t>
  </si>
  <si>
    <t>I. Venituri din activităţile fără scop patrimonial-TOTAL, din care:</t>
  </si>
  <si>
    <t>CONTUL PRESCURTAT AL REZULTATULUI EXERCIŢIULUI</t>
  </si>
  <si>
    <t>Patrimoniul privat (ct.107)</t>
  </si>
  <si>
    <t>Alte fonduri privind activitatiile fara scop patrimonial (ct.116)</t>
  </si>
  <si>
    <t>Fondul de rulment al membrilor asociatiilor de proprietari (ct. 115)</t>
  </si>
  <si>
    <t>Fondul pentru ajutor în caz de deces al membrilor Caselor de Ajutor Reciproc
(C.A.R.) (ct. 114)</t>
  </si>
  <si>
    <t>Fondul social al membrilor Caselor de Ajutor Reciproc (C.A.R.) (ct. 113)</t>
  </si>
  <si>
    <t>Repartizarea profitului privind activitatile economice (ct. 1292)</t>
  </si>
  <si>
    <t>Repartizarea excedentului privind activitatile fara scop patrimonial (ct. 1291)</t>
  </si>
  <si>
    <t>Repartizarea excedentului/ profitului (ct. 129)</t>
  </si>
  <si>
    <t>(+/-)</t>
  </si>
  <si>
    <t>V. EXCEDENTUL/ PROFITUL SAU DEFICITUL/ PIERDEREA EXERCITIULUI FINANCIAR</t>
  </si>
  <si>
    <t>IV. REZULTATUL REPORTAT REPREZENTAND EXCEDENTUL/ PROFITUL SAU DEFICITUL/ PIERDEREA REPORTAT(Ă)</t>
  </si>
  <si>
    <t>III. REZERVE</t>
  </si>
  <si>
    <t>II. REZERVE DIN REEVALUARE</t>
  </si>
  <si>
    <t xml:space="preserve">G. DATORII: SUMELE CARE TREBUIE PLĂTITE ÎNTR-O PERIOADĂ MAI MARE DE UN AN </t>
  </si>
  <si>
    <t>SITUATII FINANCIARE INCHEIATE DE PERSOANELE JURIDICE FARA SCOP PATRIMONIAL</t>
  </si>
  <si>
    <t>Rezerve</t>
  </si>
  <si>
    <t>Rezerve din reevaluare</t>
  </si>
  <si>
    <t xml:space="preserve">Capital </t>
  </si>
  <si>
    <t>TIP ENTITATE</t>
  </si>
  <si>
    <t>ONG cu activitate economică, conform Ordonanței 26/2000;</t>
  </si>
  <si>
    <t xml:space="preserve">societate înregistrată în baza Legii nr. 31/1990 privind societățile,
societate cooperativă care funcționează în baza Legii nr. 1/2005 privind organizarea și funcționarea cooperației,
cooperativă agricolă de gradul 2 sau 3 conform Legii cooperaţiei agricole nr. 566/2004,
societate înregistrată în baza Legii nr. 219/2015 privind economia socială. </t>
  </si>
  <si>
    <t>Realizarea analizei piețelor internaționale cu potențial și a strategiei de export pentru piețe externe, inclusiv asistență  pe perioada de implementare a proiectului pentru punerea în aplicare a acesteia
- corespondent Anexa VI - linia 3</t>
  </si>
  <si>
    <t>Achiziționarea echipamentelor care intra în categoria mijloacelor fixe, justificate pe fluxul de producție propus, în corelare cu activitățile de internaționalizare vizate;
- corespondent Anexa VI - linia 1</t>
  </si>
  <si>
    <t>Achiziționarea bunurilor încadrate ca mijloace fixe, utilizate individual sau ca parte a unui ansamblu cu destinația de stand de promovare/prezentare a produselor sau serviciilor, în contextul activităților de promovare pe piețele externe, precum remorci cu destinație specială, încadrate în Catalogul mijloacelor fixe la capitolul 2.3.2.2.6, mobilier și/sau echipamente specifice, încadrate în Catalogul mijloacelor fixe la capitolul 3.1.
- corespondent Anexa VI - linia 2</t>
  </si>
  <si>
    <t>Activități de inovare: consultanță în inovare și transfer tehnologic, asistență în protejarea proprietății intelectuale, testarea, validarea  produselor inovatoare;
- corespondent Anexa VI - linia 4</t>
  </si>
  <si>
    <t>Realizarea brandului (sau rebranding) și/sau  design pentru ambalare și etichetare;
- corespondent Anexa VI - linia 5</t>
  </si>
  <si>
    <t>Promovare și publicitate;
- corespondent Anexa VI - linia 6</t>
  </si>
  <si>
    <t>Obținerea certificărilor și standardelor de calitate;
- corespondent Anexa VI - linia 7</t>
  </si>
  <si>
    <t>Participare la târguri internaționale;
- corespondent Anexa VI - linia 8</t>
  </si>
  <si>
    <t>Misiuni economice internaționale și/ sau schimburi de experiență cu entități relevante (în special Companii) care activează pe piețele vizate.
- corespondent Anexa VI - linia 9</t>
  </si>
  <si>
    <t>Cheltuieli indirecte conform art.54 lit.a Regulament (UE) 2021/1060</t>
  </si>
  <si>
    <t>PROIECTIE CIFRA DE AFACERE SI PROFIT OPERATIONAL</t>
  </si>
  <si>
    <t>- Foaia de calcul "7-Listă bunuri servicii" care prezintă achizițiile de bunuri/servicii propuse prin proiect.</t>
  </si>
  <si>
    <t xml:space="preserve">- Foaia de calcul "2-Bilant_PJFSP" este dedicata entitatilor de infiintate pe baza Ordonatei 26/2000 in care Solicitantul va introduce valorile din situațiile financiare din ultimii 2 ani calendaristici anteriori anului depunerii cererii de finanțare doar în celulele marcate cu culoarea galbenă. </t>
  </si>
  <si>
    <t xml:space="preserve">- Foaia de calcul "2-Bilant_societati" este dedicata entitatilor de infiintate pe Legea 31/1990, Legea nr. 1/2005, Legea cooperaţiei agricole nr. 566/2004, Legea nr. 219/2015, in care Solicitantul va introduce valorile din situațiile financiare din ultimii 2 ani calendaristici anteriori anului depunerii cererii de finanțare doar în celulele marcate cu culoarea galbenă. </t>
  </si>
  <si>
    <t>- Foaia de calcul "3-Dificultate_societati" este dedicata entitatilor de infiintate pe Legea 31/1990, Legea nr. 1/2005, Legea cooperaţiei agricole nr. 566/2004, Legea nr. 219/2015, și identifică pe baza datelor introduse în foaia de calcul "2-Bilant_Solicitant", dacă Solicitantul este întreprindere în dificultate</t>
  </si>
  <si>
    <t>- Foaia de calcul "3-Intreprinderi in dificultate" este dedicata entitatilor de infiintate pe baza Ordonatei 26/2000, și identifică pe baza datelor introduse în foaia de calcul "2-Bilant_Solicitant", dacă Solicitantul este întreprindere în dificultate</t>
  </si>
  <si>
    <t>- Foaia de calcul "6-Indicatori societati" este dedicata entitatilor de infiintate pe Legea 31/1990, Legea nr. 1/2005, Legea cooperaţiei agricole nr. 566/2004, Legea nr. 219/2015, și prezinta intr-o maniera sintetica principalele rezultate financiare care fac obiectul punctarii in grila de evaluare tehnico-financiara;</t>
  </si>
  <si>
    <t>- Foaia de calcul "6-Indicatori PJFSP" este dedicata entitatilor de infiintate pe baza Ordonantei 26/2000, care prezinta intr-o maniera sintetica principalele rezultate financiare care fac obiectul punctarii in grila de evaluare tehnico-financiara;</t>
  </si>
  <si>
    <t>N-1 = anul anterior depunerii cererii de finantare</t>
  </si>
  <si>
    <t>N-2</t>
  </si>
  <si>
    <t>Active corporale</t>
  </si>
  <si>
    <t>SERVICII</t>
  </si>
  <si>
    <t>Durata medie de viata ani</t>
  </si>
  <si>
    <t>[denumire activ corporal]</t>
  </si>
  <si>
    <t>Pentru veniturile si cheltuielile generate de implementarea proiectului a fost prevazuta preluarea automata a valorile din foaia de calcul "1-Inputuri". Solicitantul va insera valori pentru proiectiile financiare aferente activitatii desfasurate inainte de implementarea proiectului. Recomandarea este de a se mentine valorile inregistrate in anul de referinta, insa modificari in sensul cresterii/scaderii valorilor din contul de profit si pierdere din anul de referinta sunt acceptate cu o justificare detaliata a factorilor in baza carora se estimeaza modificarea semnificativa a activitatii curente (altii decat implementarea proiectului care face obiectul finantarii).
Proiectiile se vor face pe o perioada de 10 ani.</t>
  </si>
  <si>
    <t>Apel de proiecte nr. PRNV/2025/131.F/1</t>
  </si>
  <si>
    <t>Cresterea veniturilor din exploatare</t>
  </si>
  <si>
    <t>pozitiv / negativ</t>
  </si>
  <si>
    <t>CHELTUIELI MONETARE GENERATE DE IMPLEMENTAREA PROIECTULUI</t>
  </si>
  <si>
    <t>VENITURI MONETARE GENERATE DE IMPLEMENTAREA PROIECTULUI</t>
  </si>
  <si>
    <t>Venituri din exploatare din contracte internaționale ( Conform Declaratiei/raportului expertului contabil)</t>
  </si>
  <si>
    <t>Venituri din subventii pentru investitii (aferente ajutorului de minimis acordat pentru acoperirea cheltuielilor cu achizitia de active corporale)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</si>
</sst>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6"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i/>
      <sz val="10"/>
      <color theme="1"/>
      <name val="Calibri"/>
      <family val="2"/>
      <scheme val="minor"/>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sz val="14"/>
      <color theme="1"/>
      <name val="Arial Narrow"/>
      <family val="2"/>
    </font>
    <font>
      <b/>
      <i/>
      <sz val="11"/>
      <color theme="1"/>
      <name val="Arial Narrow"/>
      <family val="2"/>
    </font>
    <font>
      <b/>
      <sz val="11"/>
      <color theme="1"/>
      <name val="Calibri"/>
      <family val="2"/>
      <scheme val="minor"/>
    </font>
    <font>
      <b/>
      <sz val="11"/>
      <color theme="0"/>
      <name val="Calibri"/>
      <family val="2"/>
      <scheme val="minor"/>
    </font>
    <font>
      <sz val="11"/>
      <name val="Calibri"/>
      <family val="2"/>
      <scheme val="minor"/>
    </font>
    <font>
      <sz val="11"/>
      <name val="Calibri"/>
      <family val="2"/>
      <charset val="238"/>
      <scheme val="minor"/>
    </font>
    <font>
      <sz val="11"/>
      <color rgb="FF3F3F76"/>
      <name val="Calibri"/>
      <family val="2"/>
      <scheme val="minor"/>
    </font>
    <font>
      <i/>
      <sz val="11"/>
      <color rgb="FF7F7F7F"/>
      <name val="Calibri"/>
      <family val="2"/>
      <scheme val="minor"/>
    </font>
  </fonts>
  <fills count="18">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theme="4"/>
        <bgColor indexed="64"/>
      </patternFill>
    </fill>
    <fill>
      <patternFill patternType="solid">
        <fgColor theme="4" tint="-0.249977111117893"/>
        <bgColor indexed="64"/>
      </patternFill>
    </fill>
    <fill>
      <patternFill patternType="solid">
        <fgColor rgb="FFFFEB9C"/>
      </patternFill>
    </fill>
    <fill>
      <patternFill patternType="solid">
        <fgColor rgb="FFFFFFCC"/>
      </patternFill>
    </fill>
    <fill>
      <patternFill patternType="solid">
        <fgColor rgb="FFFFFF00"/>
        <bgColor indexed="64"/>
      </patternFill>
    </fill>
  </fills>
  <borders count="8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style="medium">
        <color indexed="64"/>
      </top>
      <bottom style="medium">
        <color indexed="64"/>
      </bottom>
      <diagonal/>
    </border>
    <border>
      <left style="medium">
        <color indexed="64"/>
      </left>
      <right style="medium">
        <color indexed="64"/>
      </right>
      <top style="dotted">
        <color indexed="64"/>
      </top>
      <bottom style="dotted">
        <color indexed="64"/>
      </bottom>
      <diagonal/>
    </border>
    <border>
      <left style="medium">
        <color indexed="64"/>
      </left>
      <right style="medium">
        <color indexed="64"/>
      </right>
      <top style="dotted">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hair">
        <color indexed="64"/>
      </right>
      <top style="thin">
        <color indexed="64"/>
      </top>
      <bottom/>
      <diagonal/>
    </border>
    <border>
      <left style="hair">
        <color indexed="64"/>
      </left>
      <right style="hair">
        <color indexed="64"/>
      </right>
      <top style="hair">
        <color indexed="64"/>
      </top>
      <bottom style="thin">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bottom style="hair">
        <color auto="1"/>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thin">
        <color indexed="64"/>
      </right>
      <top style="medium">
        <color indexed="64"/>
      </top>
      <bottom style="medium">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hair">
        <color indexed="64"/>
      </top>
      <bottom style="thin">
        <color indexed="64"/>
      </bottom>
      <diagonal/>
    </border>
    <border>
      <left/>
      <right style="hair">
        <color indexed="64"/>
      </right>
      <top/>
      <bottom/>
      <diagonal/>
    </border>
    <border>
      <left/>
      <right/>
      <top style="mediumDashDotDot">
        <color indexed="64"/>
      </top>
      <bottom style="thin">
        <color indexed="64"/>
      </bottom>
      <diagonal/>
    </border>
    <border>
      <left style="thin">
        <color rgb="FFB2B2B2"/>
      </left>
      <right style="thin">
        <color rgb="FFB2B2B2"/>
      </right>
      <top style="thin">
        <color rgb="FFB2B2B2"/>
      </top>
      <bottom style="thin">
        <color rgb="FFB2B2B2"/>
      </bottom>
      <diagonal/>
    </border>
  </borders>
  <cellStyleXfs count="6">
    <xf numFmtId="0" fontId="0" fillId="0" borderId="0"/>
    <xf numFmtId="9" fontId="2" fillId="0" borderId="0" applyFont="0" applyFill="0" applyBorder="0" applyAlignment="0" applyProtection="0"/>
    <xf numFmtId="0" fontId="2" fillId="0" borderId="0"/>
    <xf numFmtId="0" fontId="1" fillId="0" borderId="0"/>
    <xf numFmtId="0" fontId="2" fillId="16" borderId="86" applyNumberFormat="0" applyFont="0" applyAlignment="0" applyProtection="0"/>
    <xf numFmtId="0" fontId="35" fillId="0" borderId="0" applyNumberFormat="0" applyFill="0" applyBorder="0" applyAlignment="0" applyProtection="0"/>
  </cellStyleXfs>
  <cellXfs count="565">
    <xf numFmtId="0" fontId="0" fillId="0" borderId="0" xfId="0"/>
    <xf numFmtId="4" fontId="5" fillId="3" borderId="1" xfId="2" applyNumberFormat="1" applyFont="1" applyFill="1" applyBorder="1" applyAlignment="1" applyProtection="1">
      <alignment horizontal="right" vertical="center"/>
      <protection locked="0"/>
    </xf>
    <xf numFmtId="4" fontId="5" fillId="2" borderId="0" xfId="2" applyNumberFormat="1" applyFont="1" applyFill="1" applyAlignment="1" applyProtection="1">
      <alignment horizontal="right" vertical="center"/>
      <protection locked="0"/>
    </xf>
    <xf numFmtId="0" fontId="6" fillId="0" borderId="25" xfId="2" applyFont="1" applyBorder="1" applyAlignment="1" applyProtection="1">
      <alignment horizontal="right" vertical="center" wrapText="1"/>
      <protection locked="0"/>
    </xf>
    <xf numFmtId="49" fontId="20" fillId="2" borderId="0" xfId="1" applyNumberFormat="1" applyFont="1" applyFill="1" applyBorder="1" applyAlignment="1" applyProtection="1">
      <alignment horizontal="left" indent="1"/>
      <protection locked="0"/>
    </xf>
    <xf numFmtId="49" fontId="12" fillId="3" borderId="36" xfId="1" applyNumberFormat="1" applyFont="1" applyFill="1" applyBorder="1" applyAlignment="1" applyProtection="1">
      <alignment horizontal="left" indent="1"/>
      <protection locked="0"/>
    </xf>
    <xf numFmtId="0" fontId="4" fillId="2" borderId="0" xfId="0" applyFont="1" applyFill="1" applyProtection="1">
      <protection locked="0"/>
    </xf>
    <xf numFmtId="0" fontId="4" fillId="2" borderId="0" xfId="0" applyFont="1" applyFill="1" applyAlignment="1" applyProtection="1">
      <alignment horizontal="center" vertical="center"/>
      <protection locked="0"/>
    </xf>
    <xf numFmtId="0" fontId="4" fillId="6" borderId="0" xfId="0" applyFont="1" applyFill="1" applyProtection="1">
      <protection locked="0"/>
    </xf>
    <xf numFmtId="0" fontId="6" fillId="2" borderId="4" xfId="0" applyFont="1" applyFill="1" applyBorder="1" applyProtection="1">
      <protection locked="0"/>
    </xf>
    <xf numFmtId="0" fontId="6" fillId="2" borderId="6" xfId="0" applyFont="1" applyFill="1" applyBorder="1" applyProtection="1">
      <protection locked="0"/>
    </xf>
    <xf numFmtId="0" fontId="6" fillId="2" borderId="7" xfId="0" applyFont="1" applyFill="1" applyBorder="1" applyProtection="1">
      <protection locked="0"/>
    </xf>
    <xf numFmtId="0" fontId="6" fillId="2" borderId="8" xfId="0" applyFont="1" applyFill="1" applyBorder="1" applyProtection="1">
      <protection locked="0"/>
    </xf>
    <xf numFmtId="0" fontId="6" fillId="2" borderId="9" xfId="0" applyFont="1" applyFill="1" applyBorder="1" applyProtection="1">
      <protection locked="0"/>
    </xf>
    <xf numFmtId="0" fontId="6" fillId="2" borderId="11" xfId="0" applyFont="1" applyFill="1" applyBorder="1" applyProtection="1">
      <protection locked="0"/>
    </xf>
    <xf numFmtId="0" fontId="6" fillId="2" borderId="0" xfId="0" applyFont="1" applyFill="1" applyProtection="1">
      <protection locked="0"/>
    </xf>
    <xf numFmtId="0" fontId="14" fillId="2" borderId="0" xfId="0" applyFont="1" applyFill="1" applyAlignment="1" applyProtection="1">
      <alignment horizontal="center" vertical="center"/>
      <protection locked="0"/>
    </xf>
    <xf numFmtId="0" fontId="6"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1" fillId="2" borderId="0" xfId="0" applyFont="1" applyFill="1" applyProtection="1">
      <protection locked="0"/>
    </xf>
    <xf numFmtId="0" fontId="11" fillId="2" borderId="0" xfId="0" applyFont="1" applyFill="1" applyAlignment="1" applyProtection="1">
      <alignment horizontal="center" vertical="center"/>
      <protection locked="0"/>
    </xf>
    <xf numFmtId="0" fontId="11" fillId="6" borderId="0" xfId="0" applyFont="1" applyFill="1" applyProtection="1">
      <protection locked="0"/>
    </xf>
    <xf numFmtId="0" fontId="6" fillId="2" borderId="1" xfId="0" applyFont="1" applyFill="1" applyBorder="1" applyAlignment="1" applyProtection="1">
      <alignment vertical="center" wrapText="1"/>
      <protection locked="0"/>
    </xf>
    <xf numFmtId="1" fontId="6" fillId="3" borderId="35" xfId="0" applyNumberFormat="1" applyFont="1" applyFill="1" applyBorder="1" applyAlignment="1" applyProtection="1">
      <alignment horizontal="center" vertical="center"/>
      <protection locked="0"/>
    </xf>
    <xf numFmtId="0" fontId="19" fillId="9" borderId="0" xfId="0" applyFont="1" applyFill="1" applyProtection="1">
      <protection locked="0"/>
    </xf>
    <xf numFmtId="0" fontId="19" fillId="9" borderId="0" xfId="0" applyFont="1" applyFill="1" applyAlignment="1" applyProtection="1">
      <alignment horizontal="center" vertical="center"/>
      <protection locked="0"/>
    </xf>
    <xf numFmtId="0" fontId="6" fillId="2" borderId="1" xfId="0" applyFont="1" applyFill="1" applyBorder="1" applyAlignment="1" applyProtection="1">
      <alignment horizontal="center" vertical="center"/>
      <protection locked="0"/>
    </xf>
    <xf numFmtId="0" fontId="4" fillId="2" borderId="0" xfId="0" applyFont="1" applyFill="1" applyAlignment="1" applyProtection="1">
      <alignment vertical="center" wrapText="1"/>
      <protection locked="0"/>
    </xf>
    <xf numFmtId="0" fontId="11" fillId="2" borderId="39" xfId="0" applyFont="1" applyFill="1" applyBorder="1" applyAlignment="1" applyProtection="1">
      <alignment vertical="center" wrapText="1"/>
      <protection locked="0"/>
    </xf>
    <xf numFmtId="0" fontId="10" fillId="2" borderId="39" xfId="0" applyFont="1" applyFill="1" applyBorder="1" applyAlignment="1" applyProtection="1">
      <alignment vertical="center" wrapText="1"/>
      <protection locked="0"/>
    </xf>
    <xf numFmtId="0" fontId="12" fillId="2" borderId="1" xfId="0" applyFont="1" applyFill="1" applyBorder="1" applyAlignment="1" applyProtection="1">
      <alignment horizontal="center" vertical="center" wrapText="1"/>
      <protection locked="0"/>
    </xf>
    <xf numFmtId="0" fontId="6" fillId="2" borderId="0" xfId="0" applyFont="1" applyFill="1" applyAlignment="1" applyProtection="1">
      <alignment horizontal="center" vertical="center" wrapText="1"/>
      <protection locked="0"/>
    </xf>
    <xf numFmtId="0" fontId="4" fillId="2" borderId="1" xfId="0" applyFont="1" applyFill="1" applyBorder="1" applyAlignment="1" applyProtection="1">
      <alignment vertical="center" wrapText="1"/>
      <protection locked="0"/>
    </xf>
    <xf numFmtId="0" fontId="4" fillId="2" borderId="1" xfId="0" applyFont="1" applyFill="1" applyBorder="1" applyAlignment="1" applyProtection="1">
      <alignment horizontal="center" vertical="center" wrapText="1"/>
      <protection locked="0"/>
    </xf>
    <xf numFmtId="1" fontId="4" fillId="3" borderId="37" xfId="0" applyNumberFormat="1" applyFont="1" applyFill="1" applyBorder="1" applyAlignment="1" applyProtection="1">
      <alignment horizontal="center" vertical="center"/>
      <protection locked="0"/>
    </xf>
    <xf numFmtId="3" fontId="4" fillId="3" borderId="37" xfId="0" applyNumberFormat="1" applyFont="1" applyFill="1" applyBorder="1" applyAlignment="1" applyProtection="1">
      <alignment horizontal="center" vertical="center"/>
      <protection locked="0"/>
    </xf>
    <xf numFmtId="1" fontId="4" fillId="3" borderId="35" xfId="0" applyNumberFormat="1" applyFont="1" applyFill="1" applyBorder="1" applyAlignment="1" applyProtection="1">
      <alignment horizontal="center" vertical="center"/>
      <protection locked="0"/>
    </xf>
    <xf numFmtId="3" fontId="4" fillId="3" borderId="35" xfId="0" applyNumberFormat="1" applyFont="1" applyFill="1" applyBorder="1" applyAlignment="1" applyProtection="1">
      <alignment horizontal="center" vertical="center"/>
      <protection locked="0"/>
    </xf>
    <xf numFmtId="3" fontId="4" fillId="3" borderId="41" xfId="0" applyNumberFormat="1" applyFont="1" applyFill="1" applyBorder="1" applyAlignment="1" applyProtection="1">
      <alignment horizontal="center" vertical="center"/>
      <protection locked="0"/>
    </xf>
    <xf numFmtId="0" fontId="6" fillId="2" borderId="1" xfId="0" applyFont="1" applyFill="1" applyBorder="1" applyAlignment="1" applyProtection="1">
      <alignment horizontal="center" vertical="center" wrapText="1"/>
      <protection locked="0"/>
    </xf>
    <xf numFmtId="9" fontId="4" fillId="2" borderId="0" xfId="1" applyFont="1" applyFill="1" applyProtection="1">
      <protection locked="0"/>
    </xf>
    <xf numFmtId="0" fontId="12" fillId="3" borderId="35" xfId="0" applyFont="1" applyFill="1" applyBorder="1" applyAlignment="1" applyProtection="1">
      <alignment vertical="center" wrapText="1"/>
      <protection locked="0"/>
    </xf>
    <xf numFmtId="0" fontId="4" fillId="2" borderId="35" xfId="0" applyFont="1" applyFill="1" applyBorder="1" applyAlignment="1" applyProtection="1">
      <alignment horizontal="center" vertical="center"/>
      <protection locked="0"/>
    </xf>
    <xf numFmtId="3" fontId="4" fillId="3" borderId="35" xfId="0" applyNumberFormat="1" applyFont="1" applyFill="1" applyBorder="1" applyAlignment="1" applyProtection="1">
      <alignment vertical="center"/>
      <protection locked="0"/>
    </xf>
    <xf numFmtId="3" fontId="4" fillId="2" borderId="0" xfId="0" applyNumberFormat="1" applyFont="1" applyFill="1" applyAlignment="1" applyProtection="1">
      <alignment vertical="center"/>
      <protection locked="0"/>
    </xf>
    <xf numFmtId="0" fontId="4" fillId="2" borderId="35" xfId="0" applyFont="1" applyFill="1" applyBorder="1" applyAlignment="1" applyProtection="1">
      <alignment vertical="center" wrapText="1"/>
      <protection locked="0"/>
    </xf>
    <xf numFmtId="0" fontId="4" fillId="2" borderId="0" xfId="0" applyFont="1" applyFill="1" applyAlignment="1" applyProtection="1">
      <alignment horizontal="center" vertical="center" wrapText="1"/>
      <protection locked="0"/>
    </xf>
    <xf numFmtId="3" fontId="4" fillId="3" borderId="36" xfId="0" applyNumberFormat="1" applyFont="1" applyFill="1" applyBorder="1" applyAlignment="1" applyProtection="1">
      <alignment horizontal="center" vertical="center"/>
      <protection locked="0"/>
    </xf>
    <xf numFmtId="3" fontId="4" fillId="2" borderId="0" xfId="0" applyNumberFormat="1" applyFont="1" applyFill="1" applyAlignment="1" applyProtection="1">
      <alignment horizontal="center" vertical="center"/>
      <protection locked="0"/>
    </xf>
    <xf numFmtId="0" fontId="4" fillId="6" borderId="0" xfId="0" applyFont="1" applyFill="1" applyAlignment="1" applyProtection="1">
      <alignment horizontal="center" vertical="center"/>
      <protection locked="0"/>
    </xf>
    <xf numFmtId="4" fontId="9" fillId="5" borderId="1" xfId="2" applyNumberFormat="1" applyFont="1" applyFill="1" applyBorder="1" applyAlignment="1" applyProtection="1">
      <alignment horizontal="center" vertical="center" wrapText="1"/>
      <protection locked="0"/>
    </xf>
    <xf numFmtId="49" fontId="3" fillId="2" borderId="18" xfId="2" applyNumberFormat="1" applyFont="1" applyFill="1" applyBorder="1" applyAlignment="1" applyProtection="1">
      <alignment vertical="center"/>
      <protection locked="0"/>
    </xf>
    <xf numFmtId="0" fontId="5" fillId="2" borderId="1" xfId="2" applyFont="1" applyFill="1" applyBorder="1" applyAlignment="1" applyProtection="1">
      <alignment vertical="center" wrapText="1"/>
      <protection locked="0"/>
    </xf>
    <xf numFmtId="0" fontId="3" fillId="2" borderId="1" xfId="2" applyFont="1" applyFill="1" applyBorder="1" applyAlignment="1" applyProtection="1">
      <alignment horizontal="right" vertical="center" wrapText="1"/>
      <protection locked="0"/>
    </xf>
    <xf numFmtId="49" fontId="5" fillId="2" borderId="18" xfId="2" applyNumberFormat="1" applyFont="1" applyFill="1" applyBorder="1" applyAlignment="1" applyProtection="1">
      <alignment horizontal="right" vertical="center"/>
      <protection locked="0"/>
    </xf>
    <xf numFmtId="0" fontId="5" fillId="2" borderId="1" xfId="0" applyFont="1" applyFill="1" applyBorder="1" applyAlignment="1" applyProtection="1">
      <alignment vertical="center" wrapText="1"/>
      <protection locked="0"/>
    </xf>
    <xf numFmtId="0" fontId="4" fillId="4" borderId="0" xfId="0" applyFont="1" applyFill="1" applyProtection="1">
      <protection locked="0"/>
    </xf>
    <xf numFmtId="0" fontId="6" fillId="2" borderId="5" xfId="0" applyFont="1" applyFill="1" applyBorder="1" applyProtection="1">
      <protection locked="0"/>
    </xf>
    <xf numFmtId="0" fontId="6" fillId="2" borderId="10" xfId="0" applyFont="1" applyFill="1" applyBorder="1" applyProtection="1">
      <protection locked="0"/>
    </xf>
    <xf numFmtId="4" fontId="4" fillId="3" borderId="18" xfId="0" applyNumberFormat="1" applyFont="1" applyFill="1" applyBorder="1" applyAlignment="1" applyProtection="1">
      <alignment vertical="center"/>
      <protection locked="0"/>
    </xf>
    <xf numFmtId="4" fontId="4" fillId="3" borderId="1" xfId="0" applyNumberFormat="1" applyFont="1" applyFill="1" applyBorder="1" applyAlignment="1" applyProtection="1">
      <alignment vertical="center"/>
      <protection locked="0"/>
    </xf>
    <xf numFmtId="0" fontId="12" fillId="2" borderId="0" xfId="0" applyFont="1" applyFill="1" applyProtection="1">
      <protection locked="0"/>
    </xf>
    <xf numFmtId="49" fontId="7" fillId="2" borderId="0" xfId="2" applyNumberFormat="1" applyFont="1" applyFill="1" applyAlignment="1" applyProtection="1">
      <alignment horizontal="right" vertical="center"/>
      <protection locked="0"/>
    </xf>
    <xf numFmtId="0" fontId="22" fillId="2" borderId="0" xfId="2" applyFont="1" applyFill="1" applyAlignment="1" applyProtection="1">
      <alignment horizontal="center" vertical="center" wrapText="1"/>
      <protection locked="0"/>
    </xf>
    <xf numFmtId="4" fontId="22" fillId="2" borderId="0" xfId="2" applyNumberFormat="1" applyFont="1" applyFill="1" applyAlignment="1" applyProtection="1">
      <alignment horizontal="right" vertical="center"/>
      <protection locked="0"/>
    </xf>
    <xf numFmtId="4" fontId="19" fillId="2" borderId="0" xfId="0" applyNumberFormat="1" applyFont="1" applyFill="1" applyAlignment="1" applyProtection="1">
      <alignment horizontal="center" vertical="center"/>
      <protection locked="0"/>
    </xf>
    <xf numFmtId="49" fontId="5" fillId="2" borderId="0" xfId="2" applyNumberFormat="1" applyFont="1" applyFill="1" applyAlignment="1" applyProtection="1">
      <alignment horizontal="right" vertical="center"/>
      <protection locked="0"/>
    </xf>
    <xf numFmtId="0" fontId="5" fillId="2" borderId="0" xfId="2" applyFont="1" applyFill="1" applyAlignment="1" applyProtection="1">
      <alignment horizontal="right" vertical="center" wrapText="1"/>
      <protection locked="0"/>
    </xf>
    <xf numFmtId="4" fontId="3" fillId="2" borderId="0" xfId="2" quotePrefix="1" applyNumberFormat="1" applyFont="1" applyFill="1" applyAlignment="1" applyProtection="1">
      <alignment horizontal="right" vertical="center"/>
      <protection locked="0"/>
    </xf>
    <xf numFmtId="4" fontId="6" fillId="2" borderId="0" xfId="0" applyNumberFormat="1" applyFont="1" applyFill="1" applyAlignment="1" applyProtection="1">
      <alignment vertical="center"/>
      <protection locked="0"/>
    </xf>
    <xf numFmtId="0" fontId="4" fillId="2" borderId="0" xfId="0" applyFont="1" applyFill="1" applyAlignment="1" applyProtection="1">
      <alignment vertical="center"/>
      <protection locked="0"/>
    </xf>
    <xf numFmtId="0" fontId="6" fillId="0" borderId="24" xfId="2" applyFont="1" applyBorder="1" applyAlignment="1" applyProtection="1">
      <alignment vertical="center" wrapText="1"/>
      <protection locked="0"/>
    </xf>
    <xf numFmtId="0" fontId="6" fillId="0" borderId="14" xfId="2" applyFont="1" applyBorder="1" applyAlignment="1" applyProtection="1">
      <alignment horizontal="center" vertical="center" wrapText="1"/>
      <protection locked="0"/>
    </xf>
    <xf numFmtId="0" fontId="4" fillId="4" borderId="0" xfId="0" applyFont="1" applyFill="1" applyAlignment="1" applyProtection="1">
      <alignment vertical="center"/>
      <protection locked="0"/>
    </xf>
    <xf numFmtId="0" fontId="4" fillId="0" borderId="18" xfId="2" applyFont="1" applyBorder="1" applyAlignment="1" applyProtection="1">
      <alignment horizontal="center" vertical="center" wrapText="1"/>
      <protection locked="0"/>
    </xf>
    <xf numFmtId="0" fontId="6" fillId="0" borderId="1" xfId="2" applyFont="1" applyBorder="1" applyAlignment="1" applyProtection="1">
      <alignment vertical="center" wrapText="1"/>
      <protection locked="0"/>
    </xf>
    <xf numFmtId="0" fontId="4" fillId="0" borderId="1" xfId="2" applyFont="1" applyBorder="1" applyAlignment="1" applyProtection="1">
      <alignment vertical="center" wrapText="1"/>
      <protection locked="0"/>
    </xf>
    <xf numFmtId="4" fontId="4" fillId="3" borderId="19" xfId="2" applyNumberFormat="1" applyFont="1" applyFill="1" applyBorder="1" applyAlignment="1" applyProtection="1">
      <alignment horizontal="right" vertical="center"/>
      <protection locked="0"/>
    </xf>
    <xf numFmtId="0" fontId="4" fillId="0" borderId="26" xfId="2" applyFont="1" applyBorder="1" applyAlignment="1" applyProtection="1">
      <alignment horizontal="center" vertical="center" wrapText="1"/>
      <protection locked="0"/>
    </xf>
    <xf numFmtId="0" fontId="6" fillId="0" borderId="20" xfId="2" applyFont="1" applyBorder="1" applyAlignment="1" applyProtection="1">
      <alignment vertical="center" wrapText="1"/>
      <protection locked="0"/>
    </xf>
    <xf numFmtId="9" fontId="4" fillId="2" borderId="0" xfId="1" applyFont="1" applyFill="1" applyAlignment="1" applyProtection="1">
      <alignment vertical="center"/>
      <protection locked="0"/>
    </xf>
    <xf numFmtId="0" fontId="6" fillId="4" borderId="0" xfId="0" applyFont="1" applyFill="1" applyProtection="1">
      <protection locked="0"/>
    </xf>
    <xf numFmtId="9" fontId="14" fillId="2" borderId="35" xfId="1" applyFont="1" applyFill="1" applyBorder="1" applyAlignment="1" applyProtection="1">
      <alignment horizontal="center" vertical="center"/>
    </xf>
    <xf numFmtId="0" fontId="21" fillId="2" borderId="1" xfId="0" applyFont="1" applyFill="1" applyBorder="1" applyAlignment="1" applyProtection="1">
      <alignment vertical="center" wrapText="1"/>
      <protection locked="0"/>
    </xf>
    <xf numFmtId="10" fontId="4" fillId="2" borderId="0" xfId="1" applyNumberFormat="1" applyFont="1" applyFill="1" applyProtection="1">
      <protection locked="0"/>
    </xf>
    <xf numFmtId="0" fontId="11" fillId="2" borderId="1" xfId="0" applyFont="1" applyFill="1" applyBorder="1" applyAlignment="1" applyProtection="1">
      <alignment vertical="center" wrapText="1"/>
      <protection locked="0"/>
    </xf>
    <xf numFmtId="0" fontId="10" fillId="2" borderId="1" xfId="0" applyFont="1" applyFill="1" applyBorder="1" applyAlignment="1" applyProtection="1">
      <alignment vertical="center" wrapText="1"/>
      <protection locked="0"/>
    </xf>
    <xf numFmtId="0" fontId="6" fillId="2" borderId="35" xfId="0" applyFont="1" applyFill="1" applyBorder="1" applyAlignment="1" applyProtection="1">
      <alignment horizontal="center" vertical="center"/>
      <protection locked="0"/>
    </xf>
    <xf numFmtId="0" fontId="4" fillId="2" borderId="47" xfId="0" applyFont="1" applyFill="1" applyBorder="1" applyAlignment="1" applyProtection="1">
      <alignment horizontal="center" vertical="center"/>
      <protection locked="0"/>
    </xf>
    <xf numFmtId="3" fontId="4" fillId="2" borderId="47" xfId="0" applyNumberFormat="1" applyFont="1" applyFill="1" applyBorder="1" applyAlignment="1" applyProtection="1">
      <alignment vertical="center"/>
      <protection locked="0"/>
    </xf>
    <xf numFmtId="0" fontId="4" fillId="2" borderId="46" xfId="0" applyFont="1" applyFill="1" applyBorder="1" applyAlignment="1" applyProtection="1">
      <alignment horizontal="center" vertical="center"/>
      <protection locked="0"/>
    </xf>
    <xf numFmtId="3" fontId="4" fillId="2" borderId="46" xfId="0" applyNumberFormat="1" applyFont="1" applyFill="1" applyBorder="1" applyAlignment="1" applyProtection="1">
      <alignment vertical="center"/>
      <protection locked="0"/>
    </xf>
    <xf numFmtId="0" fontId="11" fillId="2" borderId="29" xfId="0" applyFont="1" applyFill="1" applyBorder="1" applyAlignment="1" applyProtection="1">
      <alignment vertical="center" wrapText="1"/>
      <protection locked="0"/>
    </xf>
    <xf numFmtId="0" fontId="6" fillId="2" borderId="44" xfId="0" applyFont="1" applyFill="1" applyBorder="1" applyAlignment="1" applyProtection="1">
      <alignment horizontal="center" vertical="center"/>
      <protection locked="0"/>
    </xf>
    <xf numFmtId="3" fontId="4" fillId="2" borderId="44" xfId="0" applyNumberFormat="1" applyFont="1" applyFill="1" applyBorder="1" applyAlignment="1" applyProtection="1">
      <alignment vertical="center"/>
      <protection locked="0"/>
    </xf>
    <xf numFmtId="0" fontId="7" fillId="2" borderId="1" xfId="0" applyFont="1" applyFill="1" applyBorder="1" applyAlignment="1" applyProtection="1">
      <alignment vertical="center" wrapText="1"/>
      <protection locked="0"/>
    </xf>
    <xf numFmtId="0" fontId="19" fillId="8" borderId="0" xfId="0" applyFont="1" applyFill="1" applyAlignment="1" applyProtection="1">
      <alignment vertical="center"/>
      <protection locked="0"/>
    </xf>
    <xf numFmtId="0" fontId="4" fillId="8" borderId="0" xfId="0" applyFont="1" applyFill="1" applyProtection="1">
      <protection locked="0"/>
    </xf>
    <xf numFmtId="0" fontId="4" fillId="8" borderId="0" xfId="0" applyFont="1" applyFill="1" applyAlignment="1" applyProtection="1">
      <alignment horizontal="center" vertical="center"/>
      <protection locked="0"/>
    </xf>
    <xf numFmtId="0" fontId="23" fillId="2" borderId="0" xfId="0" applyFont="1" applyFill="1" applyAlignment="1" applyProtection="1">
      <alignment vertical="center" wrapText="1"/>
      <protection locked="0"/>
    </xf>
    <xf numFmtId="0" fontId="7" fillId="2" borderId="0" xfId="0" applyFont="1" applyFill="1" applyProtection="1">
      <protection locked="0"/>
    </xf>
    <xf numFmtId="0" fontId="7" fillId="2" borderId="0" xfId="0" applyFont="1" applyFill="1" applyAlignment="1" applyProtection="1">
      <alignment horizontal="center" vertical="center"/>
      <protection locked="0"/>
    </xf>
    <xf numFmtId="0" fontId="8" fillId="2" borderId="1" xfId="0" applyFont="1" applyFill="1" applyBorder="1" applyAlignment="1" applyProtection="1">
      <alignment horizontal="center" vertical="center" wrapText="1"/>
      <protection locked="0"/>
    </xf>
    <xf numFmtId="0" fontId="7" fillId="2" borderId="0" xfId="0" applyFont="1" applyFill="1" applyAlignment="1" applyProtection="1">
      <alignment vertical="center" wrapText="1"/>
      <protection locked="0"/>
    </xf>
    <xf numFmtId="3" fontId="4" fillId="3" borderId="35" xfId="0" applyNumberFormat="1" applyFont="1" applyFill="1" applyBorder="1" applyProtection="1">
      <protection locked="0"/>
    </xf>
    <xf numFmtId="0" fontId="22" fillId="2" borderId="0" xfId="0" applyFont="1" applyFill="1" applyAlignment="1" applyProtection="1">
      <alignment horizontal="center" vertical="center" wrapText="1"/>
      <protection locked="0"/>
    </xf>
    <xf numFmtId="0" fontId="0" fillId="2" borderId="0" xfId="0" applyFill="1" applyProtection="1">
      <protection locked="0"/>
    </xf>
    <xf numFmtId="0" fontId="0" fillId="6" borderId="0" xfId="0" applyFill="1" applyProtection="1">
      <protection locked="0"/>
    </xf>
    <xf numFmtId="0" fontId="6" fillId="2" borderId="38" xfId="0" applyFont="1" applyFill="1" applyBorder="1" applyAlignment="1" applyProtection="1">
      <alignment vertical="center" wrapText="1"/>
      <protection locked="0"/>
    </xf>
    <xf numFmtId="0" fontId="10" fillId="2" borderId="66" xfId="0" applyFont="1" applyFill="1" applyBorder="1" applyAlignment="1" applyProtection="1">
      <alignment vertical="center" wrapText="1"/>
      <protection locked="0"/>
    </xf>
    <xf numFmtId="3" fontId="11" fillId="3" borderId="39" xfId="0" applyNumberFormat="1" applyFont="1" applyFill="1" applyBorder="1" applyAlignment="1" applyProtection="1">
      <alignment vertical="center"/>
      <protection locked="0"/>
    </xf>
    <xf numFmtId="3" fontId="11" fillId="3" borderId="67" xfId="0" applyNumberFormat="1" applyFont="1" applyFill="1" applyBorder="1" applyAlignment="1" applyProtection="1">
      <alignment vertical="center"/>
      <protection locked="0"/>
    </xf>
    <xf numFmtId="0" fontId="10" fillId="2" borderId="67" xfId="0" applyFont="1" applyFill="1" applyBorder="1" applyAlignment="1" applyProtection="1">
      <alignment vertical="center" wrapText="1"/>
      <protection locked="0"/>
    </xf>
    <xf numFmtId="0" fontId="19" fillId="10" borderId="1" xfId="0" applyFont="1" applyFill="1" applyBorder="1" applyAlignment="1" applyProtection="1">
      <alignment vertical="center" wrapText="1"/>
      <protection locked="0"/>
    </xf>
    <xf numFmtId="0" fontId="6" fillId="2" borderId="66" xfId="0" applyFont="1" applyFill="1" applyBorder="1" applyAlignment="1" applyProtection="1">
      <alignment vertical="center" wrapText="1"/>
      <protection locked="0"/>
    </xf>
    <xf numFmtId="3" fontId="11" fillId="2" borderId="39" xfId="0" applyNumberFormat="1" applyFont="1" applyFill="1" applyBorder="1" applyAlignment="1" applyProtection="1">
      <alignment vertical="center"/>
      <protection locked="0"/>
    </xf>
    <xf numFmtId="0" fontId="11" fillId="2" borderId="67" xfId="0" applyFont="1" applyFill="1" applyBorder="1" applyAlignment="1" applyProtection="1">
      <alignment vertical="center" wrapText="1"/>
      <protection locked="0"/>
    </xf>
    <xf numFmtId="0" fontId="19" fillId="11" borderId="1" xfId="0" applyFont="1" applyFill="1" applyBorder="1" applyAlignment="1" applyProtection="1">
      <alignment vertical="center" wrapText="1"/>
      <protection locked="0"/>
    </xf>
    <xf numFmtId="3" fontId="0" fillId="6" borderId="0" xfId="0" applyNumberFormat="1" applyFill="1" applyProtection="1">
      <protection locked="0"/>
    </xf>
    <xf numFmtId="0" fontId="11" fillId="2" borderId="66" xfId="0" applyFont="1" applyFill="1" applyBorder="1" applyAlignment="1" applyProtection="1">
      <alignment vertical="center" wrapText="1"/>
      <protection locked="0"/>
    </xf>
    <xf numFmtId="0" fontId="10" fillId="2" borderId="0" xfId="0" applyFont="1" applyFill="1" applyAlignment="1" applyProtection="1">
      <alignment vertical="center" wrapText="1"/>
      <protection locked="0"/>
    </xf>
    <xf numFmtId="3" fontId="6" fillId="2" borderId="0" xfId="0" applyNumberFormat="1" applyFont="1" applyFill="1" applyAlignment="1" applyProtection="1">
      <alignment vertical="center"/>
      <protection locked="0"/>
    </xf>
    <xf numFmtId="0" fontId="10" fillId="2" borderId="38" xfId="0" applyFont="1" applyFill="1" applyBorder="1" applyAlignment="1" applyProtection="1">
      <alignment vertical="center" wrapText="1"/>
      <protection locked="0"/>
    </xf>
    <xf numFmtId="3" fontId="11" fillId="3" borderId="68" xfId="0" applyNumberFormat="1" applyFont="1" applyFill="1" applyBorder="1" applyAlignment="1" applyProtection="1">
      <alignment vertical="center"/>
      <protection locked="0"/>
    </xf>
    <xf numFmtId="0" fontId="10" fillId="2" borderId="0" xfId="0" applyFont="1" applyFill="1" applyAlignment="1" applyProtection="1">
      <alignment horizontal="center" vertical="center"/>
      <protection locked="0"/>
    </xf>
    <xf numFmtId="9" fontId="10" fillId="3" borderId="1" xfId="1" applyFont="1" applyFill="1" applyBorder="1" applyAlignment="1" applyProtection="1">
      <alignment horizontal="center" vertical="center"/>
      <protection locked="0"/>
    </xf>
    <xf numFmtId="0" fontId="6" fillId="2" borderId="24" xfId="0" applyFont="1" applyFill="1" applyBorder="1" applyAlignment="1" applyProtection="1">
      <alignment vertical="center" wrapText="1"/>
      <protection locked="0"/>
    </xf>
    <xf numFmtId="0" fontId="6" fillId="2" borderId="26" xfId="0" applyFont="1" applyFill="1" applyBorder="1" applyAlignment="1" applyProtection="1">
      <alignment vertical="center" wrapText="1"/>
      <protection locked="0"/>
    </xf>
    <xf numFmtId="0" fontId="7" fillId="2" borderId="35" xfId="0" applyFont="1" applyFill="1" applyBorder="1" applyAlignment="1" applyProtection="1">
      <alignment vertical="center" wrapText="1"/>
      <protection locked="0"/>
    </xf>
    <xf numFmtId="0" fontId="12" fillId="2" borderId="35" xfId="0" applyFont="1" applyFill="1" applyBorder="1" applyAlignment="1" applyProtection="1">
      <alignment horizontal="right" vertical="center" wrapText="1"/>
      <protection locked="0"/>
    </xf>
    <xf numFmtId="0" fontId="4" fillId="2" borderId="0" xfId="0" applyFont="1" applyFill="1" applyAlignment="1">
      <alignment horizontal="right" vertical="center"/>
    </xf>
    <xf numFmtId="0" fontId="4" fillId="2" borderId="0" xfId="0" applyFont="1" applyFill="1"/>
    <xf numFmtId="0" fontId="4" fillId="6" borderId="0" xfId="0" applyFont="1" applyFill="1"/>
    <xf numFmtId="0" fontId="8" fillId="2" borderId="4" xfId="0" applyFont="1" applyFill="1" applyBorder="1"/>
    <xf numFmtId="0" fontId="6" fillId="2" borderId="6" xfId="0" applyFont="1" applyFill="1" applyBorder="1"/>
    <xf numFmtId="0" fontId="4" fillId="2" borderId="5" xfId="0" applyFont="1" applyFill="1" applyBorder="1"/>
    <xf numFmtId="0" fontId="4" fillId="2" borderId="6" xfId="0" applyFont="1" applyFill="1" applyBorder="1"/>
    <xf numFmtId="0" fontId="8" fillId="2" borderId="7" xfId="0" applyFont="1" applyFill="1" applyBorder="1"/>
    <xf numFmtId="0" fontId="6" fillId="2" borderId="8" xfId="0" applyFont="1" applyFill="1" applyBorder="1"/>
    <xf numFmtId="0" fontId="4" fillId="2" borderId="8" xfId="0" applyFont="1" applyFill="1" applyBorder="1"/>
    <xf numFmtId="0" fontId="8" fillId="2" borderId="9" xfId="0" applyFont="1" applyFill="1" applyBorder="1"/>
    <xf numFmtId="0" fontId="6" fillId="2" borderId="11" xfId="0" applyFont="1" applyFill="1" applyBorder="1"/>
    <xf numFmtId="0" fontId="4" fillId="2" borderId="10" xfId="0" applyFont="1" applyFill="1" applyBorder="1"/>
    <xf numFmtId="0" fontId="4" fillId="2" borderId="11" xfId="0" applyFont="1" applyFill="1" applyBorder="1"/>
    <xf numFmtId="0" fontId="4" fillId="2" borderId="0" xfId="0" applyFont="1" applyFill="1" applyAlignment="1">
      <alignment vertical="center"/>
    </xf>
    <xf numFmtId="0" fontId="7" fillId="2" borderId="0" xfId="0" applyFont="1" applyFill="1"/>
    <xf numFmtId="0" fontId="4" fillId="2" borderId="0" xfId="0" quotePrefix="1" applyFont="1" applyFill="1"/>
    <xf numFmtId="0" fontId="7" fillId="2" borderId="0" xfId="0" quotePrefix="1" applyFont="1" applyFill="1"/>
    <xf numFmtId="0" fontId="4" fillId="3" borderId="1" xfId="0" applyFont="1" applyFill="1" applyBorder="1"/>
    <xf numFmtId="0" fontId="6" fillId="2" borderId="0" xfId="0" applyFont="1" applyFill="1"/>
    <xf numFmtId="0" fontId="14" fillId="2" borderId="0" xfId="0" applyFont="1" applyFill="1"/>
    <xf numFmtId="0" fontId="4" fillId="6" borderId="0" xfId="0" applyFont="1" applyFill="1" applyAlignment="1">
      <alignment horizontal="right" vertical="center"/>
    </xf>
    <xf numFmtId="0" fontId="9" fillId="5" borderId="1" xfId="0" applyFont="1" applyFill="1" applyBorder="1" applyAlignment="1">
      <alignment horizontal="center" vertical="center"/>
    </xf>
    <xf numFmtId="0" fontId="17" fillId="5" borderId="1" xfId="0" applyFont="1" applyFill="1" applyBorder="1" applyAlignment="1">
      <alignment horizontal="center" vertical="center"/>
    </xf>
    <xf numFmtId="0" fontId="15" fillId="5" borderId="1" xfId="0" applyFont="1" applyFill="1" applyBorder="1"/>
    <xf numFmtId="0" fontId="9" fillId="5" borderId="1" xfId="0" applyFont="1" applyFill="1" applyBorder="1"/>
    <xf numFmtId="14" fontId="9" fillId="5" borderId="1" xfId="0" applyNumberFormat="1" applyFont="1" applyFill="1" applyBorder="1" applyAlignment="1">
      <alignment horizontal="center" vertical="center"/>
    </xf>
    <xf numFmtId="1" fontId="9" fillId="5" borderId="1" xfId="0" applyNumberFormat="1" applyFont="1" applyFill="1" applyBorder="1" applyAlignment="1">
      <alignment horizontal="center" vertical="center"/>
    </xf>
    <xf numFmtId="0" fontId="16" fillId="5" borderId="1" xfId="0" applyFont="1" applyFill="1" applyBorder="1" applyAlignment="1">
      <alignment horizontal="center" vertical="center"/>
    </xf>
    <xf numFmtId="1" fontId="16" fillId="5" borderId="1" xfId="0" applyNumberFormat="1" applyFont="1" applyFill="1" applyBorder="1" applyAlignment="1">
      <alignment horizontal="center" vertical="center"/>
    </xf>
    <xf numFmtId="3" fontId="6" fillId="2" borderId="1" xfId="0" applyNumberFormat="1" applyFont="1" applyFill="1" applyBorder="1" applyAlignment="1">
      <alignment vertical="center"/>
    </xf>
    <xf numFmtId="3" fontId="4" fillId="2" borderId="35" xfId="0" applyNumberFormat="1" applyFont="1" applyFill="1" applyBorder="1" applyAlignment="1">
      <alignment vertical="center"/>
    </xf>
    <xf numFmtId="3" fontId="4" fillId="2" borderId="0" xfId="0" applyNumberFormat="1" applyFont="1" applyFill="1" applyAlignment="1">
      <alignment vertical="center"/>
    </xf>
    <xf numFmtId="0" fontId="0" fillId="6" borderId="0" xfId="0" applyFill="1"/>
    <xf numFmtId="3" fontId="6" fillId="10" borderId="1" xfId="0" applyNumberFormat="1" applyFont="1" applyFill="1" applyBorder="1" applyAlignment="1">
      <alignment vertical="center"/>
    </xf>
    <xf numFmtId="3" fontId="10" fillId="2" borderId="39" xfId="0" applyNumberFormat="1" applyFont="1" applyFill="1" applyBorder="1" applyAlignment="1">
      <alignment vertical="center"/>
    </xf>
    <xf numFmtId="3" fontId="6" fillId="2" borderId="39" xfId="0" applyNumberFormat="1" applyFont="1" applyFill="1" applyBorder="1" applyAlignment="1">
      <alignment vertical="center"/>
    </xf>
    <xf numFmtId="0" fontId="6" fillId="2" borderId="1" xfId="0" applyFont="1" applyFill="1" applyBorder="1" applyAlignment="1">
      <alignment horizontal="center"/>
    </xf>
    <xf numFmtId="3" fontId="6" fillId="2" borderId="0" xfId="0" applyNumberFormat="1" applyFont="1" applyFill="1" applyAlignment="1">
      <alignment vertical="center"/>
    </xf>
    <xf numFmtId="0" fontId="0" fillId="2" borderId="0" xfId="0" applyFill="1"/>
    <xf numFmtId="0" fontId="6" fillId="2" borderId="4" xfId="0" applyFont="1" applyFill="1" applyBorder="1"/>
    <xf numFmtId="0" fontId="0" fillId="2" borderId="5" xfId="0" applyFill="1" applyBorder="1"/>
    <xf numFmtId="0" fontId="0" fillId="2" borderId="6" xfId="0" applyFill="1" applyBorder="1"/>
    <xf numFmtId="0" fontId="6" fillId="2" borderId="7" xfId="0" applyFont="1" applyFill="1" applyBorder="1"/>
    <xf numFmtId="0" fontId="0" fillId="2" borderId="8" xfId="0" applyFill="1" applyBorder="1"/>
    <xf numFmtId="0" fontId="6" fillId="2" borderId="9" xfId="0" applyFont="1" applyFill="1" applyBorder="1"/>
    <xf numFmtId="0" fontId="6" fillId="2" borderId="10" xfId="0" applyFont="1" applyFill="1" applyBorder="1"/>
    <xf numFmtId="0" fontId="0" fillId="2" borderId="10" xfId="0" applyFill="1" applyBorder="1"/>
    <xf numFmtId="0" fontId="0" fillId="2" borderId="11" xfId="0" applyFill="1" applyBorder="1"/>
    <xf numFmtId="0" fontId="4" fillId="2" borderId="0" xfId="0" applyFont="1" applyFill="1" applyAlignment="1">
      <alignment horizontal="left" vertical="top" wrapText="1"/>
    </xf>
    <xf numFmtId="0" fontId="3" fillId="2" borderId="0" xfId="0" applyFont="1" applyFill="1" applyAlignment="1">
      <alignment horizontal="left" vertical="top" wrapText="1"/>
    </xf>
    <xf numFmtId="0" fontId="4" fillId="2" borderId="0" xfId="0" applyFont="1" applyFill="1" applyAlignment="1">
      <alignment vertical="top" wrapText="1"/>
    </xf>
    <xf numFmtId="0" fontId="3" fillId="9" borderId="54" xfId="0" applyFont="1" applyFill="1" applyBorder="1" applyAlignment="1">
      <alignment vertical="center" wrapText="1"/>
    </xf>
    <xf numFmtId="0" fontId="3" fillId="2" borderId="55" xfId="0" applyFont="1" applyFill="1" applyBorder="1" applyAlignment="1">
      <alignment vertical="top" wrapText="1"/>
    </xf>
    <xf numFmtId="0" fontId="3" fillId="2" borderId="53" xfId="0" applyFont="1" applyFill="1" applyBorder="1" applyAlignment="1">
      <alignment horizontal="left" vertical="top" wrapText="1"/>
    </xf>
    <xf numFmtId="0" fontId="11" fillId="2" borderId="55" xfId="0" applyFont="1" applyFill="1" applyBorder="1" applyAlignment="1">
      <alignment vertical="top" wrapText="1"/>
    </xf>
    <xf numFmtId="0" fontId="4" fillId="2" borderId="55" xfId="0" applyFont="1" applyFill="1" applyBorder="1" applyAlignment="1">
      <alignment vertical="top" wrapText="1"/>
    </xf>
    <xf numFmtId="0" fontId="3" fillId="9" borderId="28" xfId="0" applyFont="1" applyFill="1" applyBorder="1" applyAlignment="1">
      <alignment vertical="center" wrapText="1"/>
    </xf>
    <xf numFmtId="0" fontId="3" fillId="2" borderId="54" xfId="0" applyFont="1" applyFill="1" applyBorder="1" applyAlignment="1">
      <alignment vertical="center" wrapText="1"/>
    </xf>
    <xf numFmtId="0" fontId="3" fillId="2" borderId="48" xfId="0" applyFont="1" applyFill="1" applyBorder="1" applyAlignment="1">
      <alignment horizontal="left" vertical="top" wrapText="1"/>
    </xf>
    <xf numFmtId="0" fontId="3" fillId="2" borderId="60" xfId="0" applyFont="1" applyFill="1" applyBorder="1" applyAlignment="1">
      <alignment horizontal="left" vertical="top" wrapText="1"/>
    </xf>
    <xf numFmtId="4" fontId="5" fillId="2" borderId="1" xfId="2" applyNumberFormat="1" applyFont="1" applyFill="1" applyBorder="1" applyAlignment="1">
      <alignment horizontal="right" vertical="center"/>
    </xf>
    <xf numFmtId="4" fontId="5" fillId="2" borderId="19" xfId="2" applyNumberFormat="1" applyFont="1" applyFill="1" applyBorder="1" applyAlignment="1">
      <alignment horizontal="right" vertical="center"/>
    </xf>
    <xf numFmtId="4" fontId="3" fillId="2" borderId="1" xfId="2" applyNumberFormat="1" applyFont="1" applyFill="1" applyBorder="1" applyAlignment="1">
      <alignment horizontal="right" vertical="center"/>
    </xf>
    <xf numFmtId="4" fontId="3" fillId="2" borderId="19" xfId="2" applyNumberFormat="1" applyFont="1" applyFill="1" applyBorder="1" applyAlignment="1">
      <alignment horizontal="right" vertical="center"/>
    </xf>
    <xf numFmtId="4" fontId="8" fillId="2" borderId="1" xfId="2" applyNumberFormat="1" applyFont="1" applyFill="1" applyBorder="1" applyAlignment="1">
      <alignment horizontal="right" vertical="center"/>
    </xf>
    <xf numFmtId="4" fontId="5" fillId="12" borderId="1" xfId="2" applyNumberFormat="1" applyFont="1" applyFill="1" applyBorder="1" applyAlignment="1">
      <alignment horizontal="right" vertical="center"/>
    </xf>
    <xf numFmtId="4" fontId="8" fillId="2" borderId="20" xfId="2" applyNumberFormat="1" applyFont="1" applyFill="1" applyBorder="1" applyAlignment="1">
      <alignment horizontal="right" vertical="center"/>
    </xf>
    <xf numFmtId="4" fontId="8" fillId="2" borderId="27" xfId="2" applyNumberFormat="1" applyFont="1" applyFill="1" applyBorder="1" applyAlignment="1">
      <alignment horizontal="right" vertical="center"/>
    </xf>
    <xf numFmtId="4" fontId="27" fillId="8" borderId="21" xfId="2" applyNumberFormat="1" applyFont="1" applyFill="1" applyBorder="1" applyAlignment="1">
      <alignment horizontal="right" vertical="center"/>
    </xf>
    <xf numFmtId="4" fontId="27" fillId="8" borderId="77" xfId="2" applyNumberFormat="1" applyFont="1" applyFill="1" applyBorder="1" applyAlignment="1">
      <alignment horizontal="right" vertical="center"/>
    </xf>
    <xf numFmtId="4" fontId="6" fillId="0" borderId="19" xfId="2" applyNumberFormat="1" applyFont="1" applyBorder="1" applyAlignment="1">
      <alignment horizontal="right" vertical="center"/>
    </xf>
    <xf numFmtId="4" fontId="4" fillId="0" borderId="19" xfId="2" applyNumberFormat="1" applyFont="1" applyBorder="1" applyAlignment="1">
      <alignment horizontal="right" vertical="center"/>
    </xf>
    <xf numFmtId="4" fontId="6" fillId="0" borderId="27" xfId="2" applyNumberFormat="1" applyFont="1" applyBorder="1" applyAlignment="1">
      <alignment horizontal="right" vertical="center"/>
    </xf>
    <xf numFmtId="10" fontId="6" fillId="2" borderId="25" xfId="1" applyNumberFormat="1" applyFont="1" applyFill="1" applyBorder="1" applyAlignment="1" applyProtection="1">
      <alignment horizontal="center" vertical="center"/>
    </xf>
    <xf numFmtId="0" fontId="6" fillId="2" borderId="22" xfId="0" applyFont="1" applyFill="1" applyBorder="1" applyAlignment="1">
      <alignment horizontal="center" vertical="center"/>
    </xf>
    <xf numFmtId="0" fontId="6" fillId="2" borderId="23" xfId="0" applyFont="1" applyFill="1" applyBorder="1" applyAlignment="1">
      <alignment horizontal="center" vertical="center"/>
    </xf>
    <xf numFmtId="4" fontId="6" fillId="2" borderId="72" xfId="0" applyNumberFormat="1" applyFont="1" applyFill="1" applyBorder="1" applyAlignment="1">
      <alignment vertical="center"/>
    </xf>
    <xf numFmtId="4" fontId="6" fillId="2" borderId="20" xfId="0" applyNumberFormat="1" applyFont="1" applyFill="1" applyBorder="1" applyAlignment="1">
      <alignment vertical="center"/>
    </xf>
    <xf numFmtId="4" fontId="6" fillId="2" borderId="30" xfId="0" applyNumberFormat="1" applyFont="1" applyFill="1" applyBorder="1" applyAlignment="1">
      <alignment vertical="center"/>
    </xf>
    <xf numFmtId="4" fontId="6" fillId="2" borderId="1" xfId="0" applyNumberFormat="1" applyFont="1" applyFill="1" applyBorder="1" applyAlignment="1">
      <alignment vertical="center"/>
    </xf>
    <xf numFmtId="0" fontId="6" fillId="2" borderId="19" xfId="0" applyFont="1" applyFill="1" applyBorder="1" applyAlignment="1">
      <alignment horizontal="center" vertical="center"/>
    </xf>
    <xf numFmtId="4" fontId="27" fillId="8" borderId="3" xfId="2" applyNumberFormat="1" applyFont="1" applyFill="1" applyBorder="1" applyAlignment="1">
      <alignment horizontal="right" vertical="center"/>
    </xf>
    <xf numFmtId="4" fontId="28" fillId="8" borderId="20" xfId="0" applyNumberFormat="1" applyFont="1" applyFill="1" applyBorder="1" applyAlignment="1">
      <alignment horizontal="center" vertical="center"/>
    </xf>
    <xf numFmtId="0" fontId="28" fillId="8" borderId="27" xfId="0" applyFont="1" applyFill="1" applyBorder="1" applyAlignment="1">
      <alignment horizontal="center" vertical="center"/>
    </xf>
    <xf numFmtId="4" fontId="8" fillId="2" borderId="72" xfId="2" applyNumberFormat="1" applyFont="1" applyFill="1" applyBorder="1" applyAlignment="1">
      <alignment horizontal="right" vertical="center"/>
    </xf>
    <xf numFmtId="3" fontId="24" fillId="3" borderId="35" xfId="0" applyNumberFormat="1" applyFont="1" applyFill="1" applyBorder="1" applyAlignment="1" applyProtection="1">
      <alignment vertical="center"/>
      <protection locked="0"/>
    </xf>
    <xf numFmtId="0" fontId="17" fillId="5" borderId="28" xfId="0" applyFont="1" applyFill="1" applyBorder="1" applyAlignment="1">
      <alignment vertical="center"/>
    </xf>
    <xf numFmtId="0" fontId="17" fillId="5" borderId="29" xfId="0" applyFont="1" applyFill="1" applyBorder="1" applyAlignment="1">
      <alignment vertical="center"/>
    </xf>
    <xf numFmtId="0" fontId="17" fillId="5" borderId="30" xfId="0" applyFont="1" applyFill="1" applyBorder="1" applyAlignment="1">
      <alignment vertical="center"/>
    </xf>
    <xf numFmtId="3" fontId="4" fillId="12" borderId="35" xfId="0" applyNumberFormat="1" applyFont="1" applyFill="1" applyBorder="1" applyAlignment="1">
      <alignment vertical="center"/>
    </xf>
    <xf numFmtId="3" fontId="6" fillId="2" borderId="35" xfId="0" applyNumberFormat="1" applyFont="1" applyFill="1" applyBorder="1" applyAlignment="1">
      <alignment vertical="center"/>
    </xf>
    <xf numFmtId="3" fontId="4" fillId="0" borderId="35" xfId="0" applyNumberFormat="1" applyFont="1" applyBorder="1" applyAlignment="1">
      <alignment vertical="center"/>
    </xf>
    <xf numFmtId="3" fontId="4" fillId="2" borderId="44" xfId="0" applyNumberFormat="1" applyFont="1" applyFill="1" applyBorder="1" applyAlignment="1">
      <alignment vertical="center"/>
    </xf>
    <xf numFmtId="3" fontId="4" fillId="2" borderId="35" xfId="0" applyNumberFormat="1" applyFont="1" applyFill="1" applyBorder="1"/>
    <xf numFmtId="3" fontId="6" fillId="2" borderId="35" xfId="0" applyNumberFormat="1" applyFont="1" applyFill="1" applyBorder="1"/>
    <xf numFmtId="3" fontId="4" fillId="0" borderId="35" xfId="0" applyNumberFormat="1" applyFont="1" applyBorder="1" applyAlignment="1">
      <alignment horizontal="center" vertical="center"/>
    </xf>
    <xf numFmtId="0" fontId="4" fillId="6" borderId="0" xfId="0" applyFont="1" applyFill="1" applyAlignment="1">
      <alignment vertical="center" wrapText="1"/>
    </xf>
    <xf numFmtId="0" fontId="4" fillId="2" borderId="0" xfId="0" applyFont="1" applyFill="1" applyAlignment="1">
      <alignment vertical="center" wrapText="1"/>
    </xf>
    <xf numFmtId="0" fontId="6" fillId="2" borderId="5" xfId="0" applyFont="1" applyFill="1" applyBorder="1"/>
    <xf numFmtId="0" fontId="14" fillId="2" borderId="1" xfId="0" applyFont="1" applyFill="1" applyBorder="1" applyAlignment="1">
      <alignment horizontal="center" vertical="center" wrapText="1"/>
    </xf>
    <xf numFmtId="0" fontId="4" fillId="2" borderId="20" xfId="0" applyFont="1" applyFill="1" applyBorder="1" applyAlignment="1">
      <alignment horizontal="center"/>
    </xf>
    <xf numFmtId="0" fontId="4" fillId="2" borderId="1" xfId="0" applyFont="1" applyFill="1" applyBorder="1" applyAlignment="1">
      <alignment vertical="center" wrapText="1"/>
    </xf>
    <xf numFmtId="0" fontId="12" fillId="2" borderId="1" xfId="0" applyFont="1" applyFill="1" applyBorder="1" applyAlignment="1">
      <alignment horizontal="center" vertical="center" wrapText="1"/>
    </xf>
    <xf numFmtId="4" fontId="6" fillId="2" borderId="1" xfId="0" applyNumberFormat="1" applyFont="1" applyFill="1" applyBorder="1" applyAlignment="1">
      <alignment horizontal="center" vertical="center"/>
    </xf>
    <xf numFmtId="10" fontId="6" fillId="2" borderId="1" xfId="1" applyNumberFormat="1" applyFont="1" applyFill="1" applyBorder="1" applyAlignment="1" applyProtection="1">
      <alignment horizontal="center" vertical="center"/>
    </xf>
    <xf numFmtId="0" fontId="6" fillId="2" borderId="1" xfId="0" applyFont="1" applyFill="1" applyBorder="1" applyAlignment="1">
      <alignment horizontal="center" vertical="center" wrapText="1"/>
    </xf>
    <xf numFmtId="10" fontId="6" fillId="2" borderId="1" xfId="1" applyNumberFormat="1" applyFont="1" applyFill="1" applyBorder="1" applyAlignment="1" applyProtection="1">
      <alignment horizontal="center" vertical="center" wrapText="1"/>
    </xf>
    <xf numFmtId="0" fontId="4" fillId="0" borderId="3" xfId="0" applyFont="1" applyBorder="1" applyAlignment="1">
      <alignment horizontal="justify" vertical="center" wrapText="1"/>
    </xf>
    <xf numFmtId="0" fontId="4" fillId="0" borderId="79" xfId="0" applyFont="1" applyBorder="1" applyAlignment="1">
      <alignment horizontal="justify" vertical="center" wrapText="1"/>
    </xf>
    <xf numFmtId="0" fontId="4" fillId="0" borderId="80" xfId="0" applyFont="1" applyBorder="1" applyAlignment="1">
      <alignment horizontal="justify" vertical="center" wrapText="1"/>
    </xf>
    <xf numFmtId="4" fontId="4" fillId="3" borderId="16" xfId="0" applyNumberFormat="1" applyFont="1" applyFill="1" applyBorder="1" applyAlignment="1" applyProtection="1">
      <alignment vertical="center"/>
      <protection locked="0"/>
    </xf>
    <xf numFmtId="4" fontId="4" fillId="3" borderId="2" xfId="0" applyNumberFormat="1" applyFont="1" applyFill="1" applyBorder="1" applyAlignment="1" applyProtection="1">
      <alignment vertical="center"/>
      <protection locked="0"/>
    </xf>
    <xf numFmtId="4" fontId="6" fillId="2" borderId="2" xfId="0" applyNumberFormat="1" applyFont="1" applyFill="1" applyBorder="1" applyAlignment="1">
      <alignment vertical="center"/>
    </xf>
    <xf numFmtId="0" fontId="6" fillId="2" borderId="17" xfId="0" applyFont="1" applyFill="1" applyBorder="1" applyAlignment="1">
      <alignment horizontal="center" vertical="center"/>
    </xf>
    <xf numFmtId="4" fontId="4" fillId="2" borderId="3" xfId="0" applyNumberFormat="1" applyFont="1" applyFill="1" applyBorder="1" applyAlignment="1" applyProtection="1">
      <alignment horizontal="center" vertical="center"/>
      <protection locked="0"/>
    </xf>
    <xf numFmtId="10" fontId="6" fillId="2" borderId="0" xfId="1" applyNumberFormat="1" applyFont="1" applyFill="1" applyBorder="1" applyAlignment="1" applyProtection="1">
      <alignment horizontal="center" vertical="center" wrapText="1"/>
    </xf>
    <xf numFmtId="0" fontId="29" fillId="13" borderId="1" xfId="0" applyFont="1" applyFill="1" applyBorder="1" applyAlignment="1">
      <alignment horizontal="center" vertical="center" wrapText="1"/>
    </xf>
    <xf numFmtId="0" fontId="6" fillId="2" borderId="0" xfId="0" applyFont="1" applyFill="1" applyAlignment="1">
      <alignment horizontal="center" vertical="center"/>
    </xf>
    <xf numFmtId="10" fontId="6" fillId="2" borderId="27" xfId="0" applyNumberFormat="1" applyFont="1" applyFill="1" applyBorder="1" applyAlignment="1">
      <alignment horizontal="center" vertical="center"/>
    </xf>
    <xf numFmtId="0" fontId="6" fillId="2" borderId="3" xfId="0" applyFont="1" applyFill="1" applyBorder="1" applyAlignment="1">
      <alignment horizontal="center" vertical="center" wrapText="1"/>
    </xf>
    <xf numFmtId="0" fontId="0" fillId="0" borderId="0" xfId="0" applyProtection="1">
      <protection locked="0"/>
    </xf>
    <xf numFmtId="0" fontId="31" fillId="14" borderId="1" xfId="0" applyFont="1" applyFill="1" applyBorder="1" applyAlignment="1" applyProtection="1">
      <alignment horizontal="center" vertical="center"/>
      <protection locked="0"/>
    </xf>
    <xf numFmtId="0" fontId="31" fillId="14" borderId="1" xfId="0" applyFont="1" applyFill="1" applyBorder="1" applyAlignment="1" applyProtection="1">
      <alignment horizontal="center" vertical="center" wrapText="1"/>
      <protection locked="0"/>
    </xf>
    <xf numFmtId="1" fontId="4" fillId="6" borderId="0" xfId="0" applyNumberFormat="1" applyFont="1" applyFill="1"/>
    <xf numFmtId="0" fontId="1" fillId="0" borderId="0" xfId="3"/>
    <xf numFmtId="0" fontId="32" fillId="0" borderId="0" xfId="3" applyFont="1"/>
    <xf numFmtId="0" fontId="2" fillId="2" borderId="0" xfId="2" applyFill="1" applyProtection="1">
      <protection locked="0"/>
    </xf>
    <xf numFmtId="3" fontId="6" fillId="2" borderId="48" xfId="2" applyNumberFormat="1" applyFont="1" applyFill="1" applyBorder="1" applyAlignment="1" applyProtection="1">
      <alignment vertical="center"/>
      <protection locked="0"/>
    </xf>
    <xf numFmtId="0" fontId="4" fillId="2" borderId="0" xfId="2" applyFont="1" applyFill="1" applyAlignment="1" applyProtection="1">
      <alignment horizontal="center" vertical="center"/>
      <protection locked="0"/>
    </xf>
    <xf numFmtId="0" fontId="7" fillId="2" borderId="0" xfId="2" applyFont="1" applyFill="1" applyAlignment="1" applyProtection="1">
      <alignment horizontal="center" vertical="center"/>
      <protection locked="0"/>
    </xf>
    <xf numFmtId="0" fontId="4" fillId="2" borderId="0" xfId="2" applyFont="1" applyFill="1" applyProtection="1">
      <protection locked="0"/>
    </xf>
    <xf numFmtId="0" fontId="6" fillId="2" borderId="0" xfId="2" applyFont="1" applyFill="1" applyAlignment="1" applyProtection="1">
      <alignment vertical="center" wrapText="1"/>
      <protection locked="0"/>
    </xf>
    <xf numFmtId="0" fontId="4" fillId="2" borderId="46" xfId="2" applyFont="1" applyFill="1" applyBorder="1" applyAlignment="1" applyProtection="1">
      <alignment horizontal="center" vertical="center"/>
      <protection locked="0"/>
    </xf>
    <xf numFmtId="0" fontId="7" fillId="2" borderId="46" xfId="2" applyFont="1" applyFill="1" applyBorder="1" applyAlignment="1" applyProtection="1">
      <alignment horizontal="center" vertical="center"/>
      <protection locked="0"/>
    </xf>
    <xf numFmtId="0" fontId="4" fillId="2" borderId="46" xfId="2" applyFont="1" applyFill="1" applyBorder="1" applyProtection="1">
      <protection locked="0"/>
    </xf>
    <xf numFmtId="0" fontId="6" fillId="2" borderId="1" xfId="2" applyFont="1" applyFill="1" applyBorder="1" applyAlignment="1" applyProtection="1">
      <alignment horizontal="center" vertical="center"/>
      <protection locked="0"/>
    </xf>
    <xf numFmtId="0" fontId="6" fillId="2" borderId="0" xfId="2" applyFont="1" applyFill="1" applyAlignment="1" applyProtection="1">
      <alignment horizontal="center" vertical="center"/>
      <protection locked="0"/>
    </xf>
    <xf numFmtId="0" fontId="8" fillId="2" borderId="0" xfId="2" applyFont="1" applyFill="1" applyAlignment="1" applyProtection="1">
      <alignment horizontal="center" vertical="center"/>
      <protection locked="0"/>
    </xf>
    <xf numFmtId="0" fontId="33" fillId="2" borderId="0" xfId="2" applyFont="1" applyFill="1" applyProtection="1">
      <protection locked="0"/>
    </xf>
    <xf numFmtId="0" fontId="2" fillId="6" borderId="0" xfId="2" applyFill="1" applyProtection="1">
      <protection locked="0"/>
    </xf>
    <xf numFmtId="0" fontId="33" fillId="6" borderId="0" xfId="2" applyFont="1" applyFill="1" applyProtection="1">
      <protection locked="0"/>
    </xf>
    <xf numFmtId="0" fontId="4" fillId="0" borderId="0" xfId="2" applyFont="1" applyAlignment="1" applyProtection="1">
      <alignment horizontal="center" vertical="center"/>
      <protection locked="0"/>
    </xf>
    <xf numFmtId="0" fontId="7" fillId="0" borderId="0" xfId="2" applyFont="1" applyAlignment="1" applyProtection="1">
      <alignment horizontal="center" vertical="center"/>
      <protection locked="0"/>
    </xf>
    <xf numFmtId="0" fontId="4" fillId="0" borderId="0" xfId="2" applyFont="1" applyProtection="1">
      <protection locked="0"/>
    </xf>
    <xf numFmtId="0" fontId="2" fillId="0" borderId="0" xfId="2" applyProtection="1">
      <protection locked="0"/>
    </xf>
    <xf numFmtId="0" fontId="4" fillId="0" borderId="53" xfId="2" applyFont="1" applyBorder="1" applyAlignment="1" applyProtection="1">
      <alignment horizontal="center" vertical="center"/>
      <protection locked="0"/>
    </xf>
    <xf numFmtId="0" fontId="1" fillId="0" borderId="84" xfId="3" applyBorder="1"/>
    <xf numFmtId="0" fontId="6" fillId="9" borderId="0" xfId="2" applyFont="1" applyFill="1" applyProtection="1">
      <protection locked="0"/>
    </xf>
    <xf numFmtId="0" fontId="19" fillId="9" borderId="0" xfId="2" applyFont="1" applyFill="1" applyAlignment="1" applyProtection="1">
      <alignment horizontal="center" vertical="center"/>
      <protection locked="0"/>
    </xf>
    <xf numFmtId="0" fontId="22" fillId="9" borderId="0" xfId="2" applyFont="1" applyFill="1" applyAlignment="1" applyProtection="1">
      <alignment horizontal="center" vertical="center"/>
      <protection locked="0"/>
    </xf>
    <xf numFmtId="0" fontId="19" fillId="9" borderId="0" xfId="2" applyFont="1" applyFill="1" applyProtection="1">
      <protection locked="0"/>
    </xf>
    <xf numFmtId="0" fontId="2" fillId="6" borderId="0" xfId="2" applyFill="1"/>
    <xf numFmtId="0" fontId="2" fillId="2" borderId="0" xfId="2" applyFill="1"/>
    <xf numFmtId="0" fontId="4" fillId="2" borderId="0" xfId="2" applyFont="1" applyFill="1"/>
    <xf numFmtId="0" fontId="4" fillId="2" borderId="0" xfId="2" applyFont="1" applyFill="1" applyAlignment="1">
      <alignment vertical="top" wrapText="1"/>
    </xf>
    <xf numFmtId="0" fontId="4" fillId="2" borderId="48" xfId="2" applyFont="1" applyFill="1" applyBorder="1" applyAlignment="1">
      <alignment vertical="top" wrapText="1"/>
    </xf>
    <xf numFmtId="0" fontId="2" fillId="2" borderId="55" xfId="2" applyFill="1" applyBorder="1"/>
    <xf numFmtId="0" fontId="3" fillId="0" borderId="85" xfId="2" applyFont="1" applyBorder="1" applyAlignment="1">
      <alignment horizontal="center" vertical="center" wrapText="1"/>
    </xf>
    <xf numFmtId="0" fontId="3" fillId="0" borderId="0" xfId="2" applyFont="1" applyAlignment="1">
      <alignment horizontal="center" vertical="center" wrapText="1"/>
    </xf>
    <xf numFmtId="0" fontId="3" fillId="0" borderId="55" xfId="2" applyFont="1" applyBorder="1" applyAlignment="1">
      <alignment vertical="center" wrapText="1"/>
    </xf>
    <xf numFmtId="0" fontId="3" fillId="9" borderId="28" xfId="2" applyFont="1" applyFill="1" applyBorder="1" applyAlignment="1">
      <alignment vertical="center" wrapText="1"/>
    </xf>
    <xf numFmtId="0" fontId="3" fillId="2" borderId="60" xfId="2" applyFont="1" applyFill="1" applyBorder="1" applyAlignment="1">
      <alignment horizontal="left" vertical="top" wrapText="1"/>
    </xf>
    <xf numFmtId="0" fontId="3" fillId="2" borderId="48" xfId="2" applyFont="1" applyFill="1" applyBorder="1" applyAlignment="1">
      <alignment horizontal="left" vertical="top" wrapText="1"/>
    </xf>
    <xf numFmtId="0" fontId="3" fillId="2" borderId="54" xfId="2" applyFont="1" applyFill="1" applyBorder="1" applyAlignment="1">
      <alignment vertical="center" wrapText="1"/>
    </xf>
    <xf numFmtId="0" fontId="4" fillId="2" borderId="55" xfId="2" applyFont="1" applyFill="1" applyBorder="1" applyAlignment="1">
      <alignment vertical="top" wrapText="1"/>
    </xf>
    <xf numFmtId="0" fontId="11" fillId="2" borderId="55" xfId="2" applyFont="1" applyFill="1" applyBorder="1" applyAlignment="1">
      <alignment vertical="top" wrapText="1"/>
    </xf>
    <xf numFmtId="0" fontId="3" fillId="2" borderId="53" xfId="2" applyFont="1" applyFill="1" applyBorder="1" applyAlignment="1">
      <alignment horizontal="left" vertical="top" wrapText="1"/>
    </xf>
    <xf numFmtId="0" fontId="3" fillId="2" borderId="0" xfId="2" applyFont="1" applyFill="1" applyAlignment="1">
      <alignment horizontal="left" vertical="top" wrapText="1"/>
    </xf>
    <xf numFmtId="0" fontId="3" fillId="2" borderId="55" xfId="2" applyFont="1" applyFill="1" applyBorder="1" applyAlignment="1">
      <alignment vertical="top" wrapText="1"/>
    </xf>
    <xf numFmtId="0" fontId="3" fillId="9" borderId="54" xfId="2" applyFont="1" applyFill="1" applyBorder="1" applyAlignment="1">
      <alignment vertical="center" wrapText="1"/>
    </xf>
    <xf numFmtId="0" fontId="4" fillId="2" borderId="0" xfId="2" applyFont="1" applyFill="1" applyAlignment="1">
      <alignment horizontal="left" vertical="top" wrapText="1"/>
    </xf>
    <xf numFmtId="0" fontId="2" fillId="2" borderId="11" xfId="2" applyFill="1" applyBorder="1"/>
    <xf numFmtId="0" fontId="2" fillId="2" borderId="10" xfId="2" applyFill="1" applyBorder="1"/>
    <xf numFmtId="0" fontId="6" fillId="2" borderId="10" xfId="2" applyFont="1" applyFill="1" applyBorder="1"/>
    <xf numFmtId="0" fontId="6" fillId="2" borderId="9" xfId="2" applyFont="1" applyFill="1" applyBorder="1"/>
    <xf numFmtId="0" fontId="2" fillId="2" borderId="8" xfId="2" applyFill="1" applyBorder="1"/>
    <xf numFmtId="0" fontId="6" fillId="2" borderId="8" xfId="2" applyFont="1" applyFill="1" applyBorder="1"/>
    <xf numFmtId="0" fontId="6" fillId="2" borderId="7" xfId="2" applyFont="1" applyFill="1" applyBorder="1"/>
    <xf numFmtId="0" fontId="2" fillId="2" borderId="6" xfId="2" applyFill="1" applyBorder="1"/>
    <xf numFmtId="0" fontId="2" fillId="2" borderId="5" xfId="2" applyFill="1" applyBorder="1"/>
    <xf numFmtId="0" fontId="6" fillId="2" borderId="6" xfId="2" applyFont="1" applyFill="1" applyBorder="1"/>
    <xf numFmtId="0" fontId="6" fillId="2" borderId="4" xfId="2" applyFont="1" applyFill="1" applyBorder="1"/>
    <xf numFmtId="0" fontId="34" fillId="16" borderId="1" xfId="4" applyFont="1" applyBorder="1" applyAlignment="1" applyProtection="1">
      <alignment horizontal="center" vertical="center"/>
      <protection locked="0"/>
    </xf>
    <xf numFmtId="3" fontId="4" fillId="16" borderId="86" xfId="4" applyNumberFormat="1" applyFont="1" applyAlignment="1" applyProtection="1">
      <alignment vertical="center"/>
      <protection locked="0"/>
    </xf>
    <xf numFmtId="0" fontId="1" fillId="16" borderId="86" xfId="4" applyFont="1"/>
    <xf numFmtId="3" fontId="6" fillId="16" borderId="86" xfId="4" applyNumberFormat="1" applyFont="1" applyAlignment="1" applyProtection="1">
      <alignment vertical="center"/>
      <protection locked="0"/>
    </xf>
    <xf numFmtId="0" fontId="35" fillId="15" borderId="54" xfId="5" applyFill="1" applyBorder="1" applyAlignment="1" applyProtection="1">
      <alignment horizontal="right"/>
      <protection locked="0"/>
    </xf>
    <xf numFmtId="0" fontId="35" fillId="15" borderId="65" xfId="5" applyFill="1" applyBorder="1" applyAlignment="1" applyProtection="1">
      <alignment horizontal="right"/>
      <protection locked="0"/>
    </xf>
    <xf numFmtId="3" fontId="6" fillId="2" borderId="0" xfId="2" applyNumberFormat="1" applyFont="1" applyFill="1" applyAlignment="1">
      <alignment vertical="center"/>
    </xf>
    <xf numFmtId="3" fontId="10" fillId="2" borderId="68" xfId="0" applyNumberFormat="1" applyFont="1" applyFill="1" applyBorder="1" applyAlignment="1">
      <alignment vertical="center"/>
    </xf>
    <xf numFmtId="3" fontId="11" fillId="2" borderId="38" xfId="0" applyNumberFormat="1" applyFont="1" applyFill="1" applyBorder="1" applyAlignment="1">
      <alignment vertical="center"/>
    </xf>
    <xf numFmtId="3" fontId="11" fillId="2" borderId="66" xfId="0" applyNumberFormat="1" applyFont="1" applyFill="1" applyBorder="1" applyAlignment="1">
      <alignment vertical="center"/>
    </xf>
    <xf numFmtId="3" fontId="10" fillId="2" borderId="67" xfId="0" applyNumberFormat="1" applyFont="1" applyFill="1" applyBorder="1" applyAlignment="1">
      <alignment vertical="center"/>
    </xf>
    <xf numFmtId="3" fontId="11" fillId="2" borderId="67" xfId="0" applyNumberFormat="1" applyFont="1" applyFill="1" applyBorder="1" applyAlignment="1">
      <alignment vertical="center"/>
    </xf>
    <xf numFmtId="3" fontId="11" fillId="2" borderId="39" xfId="0" applyNumberFormat="1" applyFont="1" applyFill="1" applyBorder="1" applyAlignment="1">
      <alignment vertical="center"/>
    </xf>
    <xf numFmtId="3" fontId="10" fillId="2" borderId="38" xfId="0" applyNumberFormat="1" applyFont="1" applyFill="1" applyBorder="1" applyAlignment="1">
      <alignment vertical="center"/>
    </xf>
    <xf numFmtId="0" fontId="6" fillId="2" borderId="1" xfId="0" applyFont="1" applyFill="1" applyBorder="1" applyAlignment="1">
      <alignment vertical="center"/>
    </xf>
    <xf numFmtId="0" fontId="11" fillId="2" borderId="0" xfId="0" applyFont="1" applyFill="1"/>
    <xf numFmtId="0" fontId="10" fillId="2" borderId="1" xfId="0" applyFont="1" applyFill="1" applyBorder="1"/>
    <xf numFmtId="0" fontId="6" fillId="2" borderId="1" xfId="0" applyFont="1" applyFill="1" applyBorder="1"/>
    <xf numFmtId="0" fontId="6" fillId="2" borderId="1" xfId="0" applyFont="1" applyFill="1" applyBorder="1" applyAlignment="1">
      <alignment vertical="center" wrapText="1"/>
    </xf>
    <xf numFmtId="4" fontId="4" fillId="2" borderId="35" xfId="0" applyNumberFormat="1" applyFont="1" applyFill="1" applyBorder="1" applyAlignment="1">
      <alignment horizontal="center" vertical="center"/>
    </xf>
    <xf numFmtId="3" fontId="4" fillId="2" borderId="40" xfId="0" applyNumberFormat="1" applyFont="1" applyFill="1" applyBorder="1" applyAlignment="1">
      <alignment horizontal="center" vertical="center"/>
    </xf>
    <xf numFmtId="3" fontId="4" fillId="2" borderId="35" xfId="0" applyNumberFormat="1" applyFont="1" applyFill="1" applyBorder="1" applyAlignment="1">
      <alignment horizontal="center" vertical="center"/>
    </xf>
    <xf numFmtId="4" fontId="4" fillId="2" borderId="41" xfId="0" applyNumberFormat="1" applyFont="1" applyFill="1" applyBorder="1" applyAlignment="1">
      <alignment horizontal="center" vertical="center"/>
    </xf>
    <xf numFmtId="3" fontId="4" fillId="2" borderId="41" xfId="0" applyNumberFormat="1" applyFont="1" applyFill="1" applyBorder="1" applyAlignment="1">
      <alignment horizontal="center" vertical="center"/>
    </xf>
    <xf numFmtId="3" fontId="6" fillId="2" borderId="2" xfId="0" applyNumberFormat="1" applyFont="1" applyFill="1" applyBorder="1" applyAlignment="1">
      <alignment horizontal="center" vertical="center"/>
    </xf>
    <xf numFmtId="3" fontId="6" fillId="2" borderId="1" xfId="0" applyNumberFormat="1" applyFont="1" applyFill="1" applyBorder="1" applyAlignment="1">
      <alignment horizontal="center" vertical="center"/>
    </xf>
    <xf numFmtId="3" fontId="4" fillId="2" borderId="38" xfId="2" applyNumberFormat="1" applyFont="1" applyFill="1" applyBorder="1" applyAlignment="1">
      <alignment vertical="center"/>
    </xf>
    <xf numFmtId="3" fontId="6" fillId="2" borderId="1" xfId="2" applyNumberFormat="1" applyFont="1" applyFill="1" applyBorder="1" applyAlignment="1">
      <alignment vertical="center"/>
    </xf>
    <xf numFmtId="3" fontId="4" fillId="2" borderId="66" xfId="2" applyNumberFormat="1" applyFont="1" applyFill="1" applyBorder="1" applyAlignment="1">
      <alignment vertical="center"/>
    </xf>
    <xf numFmtId="3" fontId="6" fillId="0" borderId="1" xfId="2" applyNumberFormat="1" applyFont="1" applyBorder="1" applyAlignment="1">
      <alignment vertical="center"/>
    </xf>
    <xf numFmtId="3" fontId="6" fillId="2" borderId="39" xfId="2" applyNumberFormat="1" applyFont="1" applyFill="1" applyBorder="1" applyAlignment="1">
      <alignment vertical="center"/>
    </xf>
    <xf numFmtId="3" fontId="4" fillId="2" borderId="39" xfId="2" applyNumberFormat="1" applyFont="1" applyFill="1" applyBorder="1" applyAlignment="1">
      <alignment vertical="center"/>
    </xf>
    <xf numFmtId="3" fontId="4" fillId="0" borderId="30" xfId="2" applyNumberFormat="1" applyFont="1" applyBorder="1" applyAlignment="1">
      <alignment vertical="center"/>
    </xf>
    <xf numFmtId="0" fontId="6" fillId="2" borderId="1" xfId="2" applyFont="1" applyFill="1" applyBorder="1" applyAlignment="1">
      <alignment horizontal="center"/>
    </xf>
    <xf numFmtId="3" fontId="6" fillId="0" borderId="78" xfId="2" applyNumberFormat="1" applyFont="1" applyBorder="1" applyAlignment="1">
      <alignment vertical="center"/>
    </xf>
    <xf numFmtId="3" fontId="4" fillId="0" borderId="78" xfId="2" applyNumberFormat="1" applyFont="1" applyBorder="1" applyAlignment="1">
      <alignment vertical="center"/>
    </xf>
    <xf numFmtId="3" fontId="4" fillId="0" borderId="1" xfId="2" applyNumberFormat="1" applyFont="1" applyBorder="1" applyAlignment="1">
      <alignment vertical="center"/>
    </xf>
    <xf numFmtId="3" fontId="4" fillId="2" borderId="1" xfId="2" applyNumberFormat="1" applyFont="1" applyFill="1" applyBorder="1" applyAlignment="1">
      <alignment vertical="center"/>
    </xf>
    <xf numFmtId="3" fontId="4" fillId="2" borderId="78" xfId="2" applyNumberFormat="1" applyFont="1" applyFill="1" applyBorder="1" applyAlignment="1">
      <alignment vertical="center"/>
    </xf>
    <xf numFmtId="3" fontId="4" fillId="0" borderId="68" xfId="2" applyNumberFormat="1" applyFont="1" applyBorder="1" applyAlignment="1">
      <alignment vertical="center"/>
    </xf>
    <xf numFmtId="3" fontId="4" fillId="0" borderId="38" xfId="2" applyNumberFormat="1" applyFont="1" applyBorder="1" applyAlignment="1">
      <alignment vertical="center"/>
    </xf>
    <xf numFmtId="3" fontId="4" fillId="0" borderId="67" xfId="2" applyNumberFormat="1" applyFont="1" applyBorder="1" applyAlignment="1">
      <alignment vertical="center"/>
    </xf>
    <xf numFmtId="3" fontId="4" fillId="2" borderId="83" xfId="2" applyNumberFormat="1" applyFont="1" applyFill="1" applyBorder="1" applyAlignment="1">
      <alignment vertical="center"/>
    </xf>
    <xf numFmtId="3" fontId="6" fillId="2" borderId="78" xfId="2" applyNumberFormat="1" applyFont="1" applyFill="1" applyBorder="1" applyAlignment="1">
      <alignment vertical="center"/>
    </xf>
    <xf numFmtId="3" fontId="6" fillId="0" borderId="68" xfId="2" applyNumberFormat="1" applyFont="1" applyBorder="1" applyAlignment="1">
      <alignment vertical="center"/>
    </xf>
    <xf numFmtId="0" fontId="6" fillId="9" borderId="0" xfId="2" applyFont="1" applyFill="1" applyAlignment="1">
      <alignment vertical="center"/>
    </xf>
    <xf numFmtId="0" fontId="12" fillId="2" borderId="0" xfId="2" applyFont="1" applyFill="1"/>
    <xf numFmtId="0" fontId="6" fillId="2" borderId="1" xfId="2" applyFont="1" applyFill="1" applyBorder="1" applyAlignment="1">
      <alignment vertical="center" wrapText="1"/>
    </xf>
    <xf numFmtId="0" fontId="4" fillId="2" borderId="0" xfId="2" applyFont="1" applyFill="1" applyAlignment="1">
      <alignment vertical="center" wrapText="1"/>
    </xf>
    <xf numFmtId="0" fontId="6" fillId="2" borderId="38" xfId="2" applyFont="1" applyFill="1" applyBorder="1" applyAlignment="1">
      <alignment vertical="center" wrapText="1"/>
    </xf>
    <xf numFmtId="0" fontId="4" fillId="2" borderId="66" xfId="2" applyFont="1" applyFill="1" applyBorder="1" applyAlignment="1">
      <alignment vertical="center" wrapText="1"/>
    </xf>
    <xf numFmtId="0" fontId="4" fillId="2" borderId="67" xfId="2" applyFont="1" applyFill="1" applyBorder="1" applyAlignment="1">
      <alignment vertical="center" wrapText="1"/>
    </xf>
    <xf numFmtId="0" fontId="6" fillId="2" borderId="39" xfId="2" applyFont="1" applyFill="1" applyBorder="1" applyAlignment="1">
      <alignment vertical="center" wrapText="1"/>
    </xf>
    <xf numFmtId="0" fontId="6" fillId="2" borderId="66" xfId="2" applyFont="1" applyFill="1" applyBorder="1" applyAlignment="1">
      <alignment vertical="center" wrapText="1"/>
    </xf>
    <xf numFmtId="0" fontId="6" fillId="2" borderId="67" xfId="2" applyFont="1" applyFill="1" applyBorder="1" applyAlignment="1">
      <alignment vertical="center" wrapText="1"/>
    </xf>
    <xf numFmtId="0" fontId="6" fillId="0" borderId="1" xfId="2" applyFont="1" applyBorder="1" applyAlignment="1">
      <alignment vertical="center" wrapText="1"/>
    </xf>
    <xf numFmtId="0" fontId="4" fillId="2" borderId="39" xfId="2" applyFont="1" applyFill="1" applyBorder="1" applyAlignment="1">
      <alignment vertical="center" wrapText="1"/>
    </xf>
    <xf numFmtId="0" fontId="6" fillId="2" borderId="78" xfId="2" applyFont="1" applyFill="1" applyBorder="1" applyAlignment="1">
      <alignment vertical="top" wrapText="1"/>
    </xf>
    <xf numFmtId="0" fontId="4" fillId="0" borderId="1" xfId="2" applyFont="1" applyBorder="1" applyAlignment="1">
      <alignment vertical="center" wrapText="1"/>
    </xf>
    <xf numFmtId="0" fontId="4" fillId="2" borderId="38" xfId="2" applyFont="1" applyFill="1" applyBorder="1" applyAlignment="1">
      <alignment vertical="center" wrapText="1"/>
    </xf>
    <xf numFmtId="0" fontId="4" fillId="2" borderId="2" xfId="2" applyFont="1" applyFill="1" applyBorder="1" applyAlignment="1">
      <alignment vertical="center" wrapText="1"/>
    </xf>
    <xf numFmtId="0" fontId="4" fillId="2" borderId="68" xfId="2" applyFont="1" applyFill="1" applyBorder="1" applyAlignment="1">
      <alignment vertical="center" wrapText="1"/>
    </xf>
    <xf numFmtId="0" fontId="6" fillId="2" borderId="0" xfId="2" applyFont="1" applyFill="1" applyAlignment="1">
      <alignment vertical="center" wrapText="1"/>
    </xf>
    <xf numFmtId="0" fontId="12" fillId="2" borderId="1" xfId="2" applyFont="1" applyFill="1" applyBorder="1" applyAlignment="1">
      <alignment horizontal="center" vertical="center" wrapText="1"/>
    </xf>
    <xf numFmtId="0" fontId="8" fillId="2" borderId="38" xfId="2" applyFont="1" applyFill="1" applyBorder="1" applyAlignment="1">
      <alignment vertical="center" wrapText="1"/>
    </xf>
    <xf numFmtId="0" fontId="7" fillId="2" borderId="66" xfId="2" applyFont="1" applyFill="1" applyBorder="1" applyAlignment="1">
      <alignment vertical="center" wrapText="1"/>
    </xf>
    <xf numFmtId="0" fontId="7" fillId="2" borderId="39" xfId="2" applyFont="1" applyFill="1" applyBorder="1" applyAlignment="1">
      <alignment vertical="center" wrapText="1"/>
    </xf>
    <xf numFmtId="49" fontId="7" fillId="2" borderId="39" xfId="2" applyNumberFormat="1" applyFont="1" applyFill="1" applyBorder="1" applyAlignment="1">
      <alignment horizontal="left" vertical="center" wrapText="1"/>
    </xf>
    <xf numFmtId="0" fontId="8" fillId="2" borderId="78" xfId="2" applyFont="1" applyFill="1" applyBorder="1" applyAlignment="1">
      <alignment vertical="center" wrapText="1"/>
    </xf>
    <xf numFmtId="0" fontId="7" fillId="2" borderId="38" xfId="2" applyFont="1" applyFill="1" applyBorder="1" applyAlignment="1">
      <alignment vertical="center" wrapText="1"/>
    </xf>
    <xf numFmtId="49" fontId="7" fillId="2" borderId="66" xfId="2" applyNumberFormat="1" applyFont="1" applyFill="1" applyBorder="1" applyAlignment="1">
      <alignment horizontal="right" vertical="center" wrapText="1"/>
    </xf>
    <xf numFmtId="0" fontId="7" fillId="2" borderId="68" xfId="2" applyFont="1" applyFill="1" applyBorder="1" applyAlignment="1">
      <alignment vertical="center" wrapText="1"/>
    </xf>
    <xf numFmtId="49" fontId="4" fillId="2" borderId="66" xfId="2" applyNumberFormat="1" applyFont="1" applyFill="1" applyBorder="1" applyAlignment="1">
      <alignment horizontal="right" vertical="center" wrapText="1"/>
    </xf>
    <xf numFmtId="49" fontId="7" fillId="2" borderId="66" xfId="2" applyNumberFormat="1" applyFont="1" applyFill="1" applyBorder="1" applyAlignment="1">
      <alignment horizontal="right" vertical="top" wrapText="1"/>
    </xf>
    <xf numFmtId="49" fontId="7" fillId="2" borderId="68" xfId="2" applyNumberFormat="1" applyFont="1" applyFill="1" applyBorder="1" applyAlignment="1">
      <alignment horizontal="right" vertical="center" wrapText="1"/>
    </xf>
    <xf numFmtId="0" fontId="7" fillId="2" borderId="1" xfId="2" applyFont="1" applyFill="1" applyBorder="1" applyAlignment="1">
      <alignment vertical="center" wrapText="1"/>
    </xf>
    <xf numFmtId="0" fontId="8" fillId="2" borderId="1" xfId="2" applyFont="1" applyFill="1" applyBorder="1" applyAlignment="1">
      <alignment vertical="center" wrapText="1"/>
    </xf>
    <xf numFmtId="0" fontId="8" fillId="2" borderId="68" xfId="2" applyFont="1" applyFill="1" applyBorder="1" applyAlignment="1">
      <alignment vertical="center" wrapText="1"/>
    </xf>
    <xf numFmtId="0" fontId="7" fillId="2" borderId="67" xfId="2" applyFont="1" applyFill="1" applyBorder="1" applyAlignment="1">
      <alignment vertical="center" wrapText="1"/>
    </xf>
    <xf numFmtId="0" fontId="7" fillId="2" borderId="83" xfId="2" applyFont="1" applyFill="1" applyBorder="1" applyAlignment="1">
      <alignment vertical="center" wrapText="1"/>
    </xf>
    <xf numFmtId="3" fontId="11" fillId="2" borderId="53" xfId="0" applyNumberFormat="1" applyFont="1" applyFill="1" applyBorder="1" applyAlignment="1">
      <alignment horizontal="right" vertical="center" wrapText="1"/>
    </xf>
    <xf numFmtId="4" fontId="3" fillId="2" borderId="0" xfId="0" applyNumberFormat="1" applyFont="1" applyFill="1" applyAlignment="1">
      <alignment horizontal="left" vertical="top" wrapText="1"/>
    </xf>
    <xf numFmtId="3" fontId="3" fillId="2" borderId="53" xfId="0" applyNumberFormat="1" applyFont="1" applyFill="1" applyBorder="1" applyAlignment="1">
      <alignment horizontal="right" vertical="center" wrapText="1"/>
    </xf>
    <xf numFmtId="4" fontId="3" fillId="2" borderId="53" xfId="0" applyNumberFormat="1" applyFont="1" applyFill="1" applyBorder="1" applyAlignment="1">
      <alignment horizontal="right" vertical="center" wrapText="1"/>
    </xf>
    <xf numFmtId="0" fontId="3" fillId="2" borderId="34" xfId="0" applyFont="1" applyFill="1" applyBorder="1" applyAlignment="1">
      <alignment horizontal="center" vertical="center" wrapText="1"/>
    </xf>
    <xf numFmtId="0" fontId="3" fillId="2" borderId="0" xfId="0" applyFont="1" applyFill="1" applyAlignment="1">
      <alignment horizontal="center" vertical="center" wrapText="1"/>
    </xf>
    <xf numFmtId="0" fontId="3" fillId="2" borderId="0" xfId="0" applyFont="1" applyFill="1" applyAlignment="1">
      <alignment horizontal="center" vertical="top" wrapText="1"/>
    </xf>
    <xf numFmtId="0" fontId="3" fillId="2" borderId="53" xfId="0" applyFont="1" applyFill="1" applyBorder="1" applyAlignment="1">
      <alignment horizontal="center" vertical="top" wrapText="1"/>
    </xf>
    <xf numFmtId="4" fontId="3" fillId="2" borderId="0" xfId="0" applyNumberFormat="1" applyFont="1" applyFill="1" applyAlignment="1">
      <alignment horizontal="left" vertical="center"/>
    </xf>
    <xf numFmtId="4" fontId="3" fillId="2" borderId="53" xfId="0" applyNumberFormat="1" applyFont="1" applyFill="1" applyBorder="1" applyAlignment="1">
      <alignment horizontal="center" vertical="center" wrapText="1"/>
    </xf>
    <xf numFmtId="0" fontId="3" fillId="2" borderId="33" xfId="0" applyFont="1" applyFill="1" applyBorder="1" applyAlignment="1">
      <alignment horizontal="center" vertical="center" wrapText="1"/>
    </xf>
    <xf numFmtId="0" fontId="4" fillId="2" borderId="31" xfId="0" applyFont="1" applyFill="1" applyBorder="1" applyAlignment="1">
      <alignment vertical="top" wrapText="1"/>
    </xf>
    <xf numFmtId="0" fontId="4" fillId="2" borderId="59" xfId="0" applyFont="1" applyFill="1" applyBorder="1" applyAlignment="1">
      <alignment vertical="top" wrapText="1"/>
    </xf>
    <xf numFmtId="3" fontId="11" fillId="2" borderId="53" xfId="2" applyNumberFormat="1" applyFont="1" applyFill="1" applyBorder="1" applyAlignment="1">
      <alignment horizontal="right" vertical="center" wrapText="1"/>
    </xf>
    <xf numFmtId="4" fontId="3" fillId="2" borderId="0" xfId="2" applyNumberFormat="1" applyFont="1" applyFill="1" applyAlignment="1">
      <alignment horizontal="left" vertical="top" wrapText="1"/>
    </xf>
    <xf numFmtId="3" fontId="3" fillId="2" borderId="53" xfId="2" applyNumberFormat="1" applyFont="1" applyFill="1" applyBorder="1" applyAlignment="1">
      <alignment horizontal="right" vertical="center" wrapText="1"/>
    </xf>
    <xf numFmtId="4" fontId="3" fillId="2" borderId="53" xfId="2" applyNumberFormat="1" applyFont="1" applyFill="1" applyBorder="1" applyAlignment="1">
      <alignment horizontal="right" vertical="center" wrapText="1"/>
    </xf>
    <xf numFmtId="0" fontId="3" fillId="2" borderId="34" xfId="2" applyFont="1" applyFill="1" applyBorder="1" applyAlignment="1">
      <alignment horizontal="center" vertical="center" wrapText="1"/>
    </xf>
    <xf numFmtId="0" fontId="3" fillId="2" borderId="0" xfId="2" applyFont="1" applyFill="1" applyAlignment="1">
      <alignment horizontal="center" vertical="center" wrapText="1"/>
    </xf>
    <xf numFmtId="0" fontId="3" fillId="2" borderId="0" xfId="2" applyFont="1" applyFill="1" applyAlignment="1">
      <alignment horizontal="center" vertical="top" wrapText="1"/>
    </xf>
    <xf numFmtId="0" fontId="3" fillId="2" borderId="53" xfId="2" applyFont="1" applyFill="1" applyBorder="1" applyAlignment="1">
      <alignment horizontal="center" vertical="top" wrapText="1"/>
    </xf>
    <xf numFmtId="4" fontId="3" fillId="2" borderId="0" xfId="2" applyNumberFormat="1" applyFont="1" applyFill="1" applyAlignment="1">
      <alignment horizontal="left" vertical="center"/>
    </xf>
    <xf numFmtId="4" fontId="3" fillId="2" borderId="53" xfId="2" applyNumberFormat="1" applyFont="1" applyFill="1" applyBorder="1" applyAlignment="1">
      <alignment horizontal="center" vertical="center" wrapText="1"/>
    </xf>
    <xf numFmtId="0" fontId="3" fillId="2" borderId="33" xfId="2" applyFont="1" applyFill="1" applyBorder="1" applyAlignment="1">
      <alignment horizontal="center" vertical="center" wrapText="1"/>
    </xf>
    <xf numFmtId="0" fontId="4" fillId="2" borderId="31" xfId="2" applyFont="1" applyFill="1" applyBorder="1" applyAlignment="1">
      <alignment vertical="top" wrapText="1"/>
    </xf>
    <xf numFmtId="0" fontId="4" fillId="2" borderId="59" xfId="2" applyFont="1" applyFill="1" applyBorder="1" applyAlignment="1">
      <alignment vertical="top" wrapText="1"/>
    </xf>
    <xf numFmtId="2" fontId="8" fillId="2" borderId="35" xfId="0" applyNumberFormat="1" applyFont="1" applyFill="1" applyBorder="1" applyAlignment="1">
      <alignment horizontal="center" vertical="center"/>
    </xf>
    <xf numFmtId="0" fontId="0" fillId="17" borderId="1" xfId="0" applyFill="1" applyBorder="1" applyProtection="1">
      <protection locked="0"/>
    </xf>
    <xf numFmtId="0" fontId="30" fillId="10" borderId="1" xfId="0" applyFont="1" applyFill="1" applyBorder="1" applyAlignment="1" applyProtection="1">
      <alignment horizontal="left" vertical="center"/>
      <protection locked="0"/>
    </xf>
    <xf numFmtId="0" fontId="30" fillId="10" borderId="1" xfId="0" applyFont="1" applyFill="1" applyBorder="1" applyAlignment="1" applyProtection="1">
      <alignment horizontal="left"/>
      <protection locked="0"/>
    </xf>
    <xf numFmtId="0" fontId="4" fillId="2" borderId="54" xfId="0" applyFont="1" applyFill="1" applyBorder="1" applyAlignment="1">
      <alignment horizontal="left" vertical="center" wrapText="1"/>
    </xf>
    <xf numFmtId="0" fontId="4" fillId="2" borderId="48" xfId="0" applyFont="1" applyFill="1" applyBorder="1" applyAlignment="1">
      <alignment horizontal="left" vertical="center" wrapText="1"/>
    </xf>
    <xf numFmtId="0" fontId="4" fillId="2" borderId="60" xfId="0" applyFont="1" applyFill="1" applyBorder="1" applyAlignment="1">
      <alignment horizontal="left" vertical="center" wrapText="1"/>
    </xf>
    <xf numFmtId="0" fontId="4" fillId="2" borderId="65" xfId="0" applyFont="1" applyFill="1" applyBorder="1" applyAlignment="1">
      <alignment horizontal="left" vertical="center" wrapText="1"/>
    </xf>
    <xf numFmtId="0" fontId="4" fillId="2" borderId="31" xfId="0" applyFont="1" applyFill="1" applyBorder="1" applyAlignment="1">
      <alignment horizontal="left" vertical="center" wrapText="1"/>
    </xf>
    <xf numFmtId="0" fontId="4" fillId="2" borderId="59" xfId="0" applyFont="1" applyFill="1" applyBorder="1" applyAlignment="1">
      <alignment horizontal="left" vertical="center" wrapText="1"/>
    </xf>
    <xf numFmtId="0" fontId="4" fillId="2" borderId="54" xfId="0" applyFont="1" applyFill="1" applyBorder="1" applyAlignment="1">
      <alignment horizontal="center" vertical="center" wrapText="1"/>
    </xf>
    <xf numFmtId="0" fontId="4" fillId="2" borderId="48" xfId="0" applyFont="1" applyFill="1" applyBorder="1" applyAlignment="1">
      <alignment horizontal="center" vertical="center" wrapText="1"/>
    </xf>
    <xf numFmtId="0" fontId="4" fillId="2" borderId="60" xfId="0" applyFont="1" applyFill="1" applyBorder="1" applyAlignment="1">
      <alignment horizontal="center" vertical="center" wrapText="1"/>
    </xf>
    <xf numFmtId="0" fontId="4" fillId="2" borderId="55" xfId="0" applyFont="1" applyFill="1" applyBorder="1" applyAlignment="1">
      <alignment horizontal="center" vertical="center" wrapText="1"/>
    </xf>
    <xf numFmtId="0" fontId="4" fillId="2" borderId="0" xfId="0" applyFont="1" applyFill="1" applyAlignment="1">
      <alignment horizontal="center" vertical="center" wrapText="1"/>
    </xf>
    <xf numFmtId="0" fontId="4" fillId="2" borderId="53" xfId="0" applyFont="1" applyFill="1" applyBorder="1" applyAlignment="1">
      <alignment horizontal="center" vertical="center" wrapText="1"/>
    </xf>
    <xf numFmtId="0" fontId="4" fillId="2" borderId="65"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59" xfId="0" applyFont="1" applyFill="1" applyBorder="1" applyAlignment="1">
      <alignment horizontal="center" vertical="center" wrapText="1"/>
    </xf>
    <xf numFmtId="0" fontId="4" fillId="2" borderId="55" xfId="0" applyFont="1" applyFill="1" applyBorder="1" applyAlignment="1">
      <alignment horizontal="left" vertical="center" wrapText="1"/>
    </xf>
    <xf numFmtId="0" fontId="4" fillId="2" borderId="0" xfId="0" applyFont="1" applyFill="1" applyAlignment="1">
      <alignment horizontal="left" vertical="center" wrapText="1"/>
    </xf>
    <xf numFmtId="0" fontId="4" fillId="2" borderId="53" xfId="0" applyFont="1" applyFill="1" applyBorder="1" applyAlignment="1">
      <alignment horizontal="left" vertical="center" wrapText="1"/>
    </xf>
    <xf numFmtId="0" fontId="21" fillId="2" borderId="0" xfId="0" applyFont="1" applyFill="1" applyAlignment="1" applyProtection="1">
      <alignment horizontal="left" vertical="center" wrapText="1"/>
      <protection locked="0"/>
    </xf>
    <xf numFmtId="0" fontId="17" fillId="5" borderId="28" xfId="0" applyFont="1" applyFill="1" applyBorder="1" applyAlignment="1">
      <alignment horizontal="center" vertical="center"/>
    </xf>
    <xf numFmtId="0" fontId="17" fillId="5" borderId="29" xfId="0" applyFont="1" applyFill="1" applyBorder="1" applyAlignment="1">
      <alignment horizontal="center" vertical="center"/>
    </xf>
    <xf numFmtId="0" fontId="17" fillId="5" borderId="30" xfId="0" applyFont="1" applyFill="1" applyBorder="1" applyAlignment="1">
      <alignment horizontal="center" vertical="center"/>
    </xf>
    <xf numFmtId="0" fontId="6" fillId="3" borderId="42" xfId="0" applyFont="1" applyFill="1" applyBorder="1" applyAlignment="1" applyProtection="1">
      <alignment horizontal="center" vertical="center" wrapText="1"/>
      <protection locked="0"/>
    </xf>
    <xf numFmtId="0" fontId="6" fillId="3" borderId="44" xfId="0" applyFont="1" applyFill="1" applyBorder="1" applyAlignment="1" applyProtection="1">
      <alignment horizontal="center" vertical="center" wrapText="1"/>
      <protection locked="0"/>
    </xf>
    <xf numFmtId="0" fontId="6" fillId="3" borderId="43" xfId="0" applyFont="1" applyFill="1" applyBorder="1" applyAlignment="1" applyProtection="1">
      <alignment horizontal="center" vertical="center" wrapText="1"/>
      <protection locked="0"/>
    </xf>
    <xf numFmtId="0" fontId="4" fillId="3" borderId="42" xfId="0" applyFont="1" applyFill="1" applyBorder="1" applyAlignment="1" applyProtection="1">
      <alignment horizontal="center" vertical="center" wrapText="1"/>
      <protection locked="0"/>
    </xf>
    <xf numFmtId="0" fontId="4" fillId="3" borderId="44" xfId="0" applyFont="1" applyFill="1" applyBorder="1" applyAlignment="1" applyProtection="1">
      <alignment horizontal="center" vertical="center" wrapText="1"/>
      <protection locked="0"/>
    </xf>
    <xf numFmtId="0" fontId="4" fillId="3" borderId="43" xfId="0" applyFont="1" applyFill="1" applyBorder="1" applyAlignment="1" applyProtection="1">
      <alignment horizontal="center" vertical="center" wrapText="1"/>
      <protection locked="0"/>
    </xf>
    <xf numFmtId="0" fontId="6" fillId="7" borderId="28" xfId="0" applyFont="1" applyFill="1" applyBorder="1" applyAlignment="1" applyProtection="1">
      <alignment horizontal="left" vertical="center" wrapText="1"/>
      <protection locked="0"/>
    </xf>
    <xf numFmtId="0" fontId="6" fillId="7" borderId="29" xfId="0" applyFont="1" applyFill="1" applyBorder="1" applyAlignment="1" applyProtection="1">
      <alignment horizontal="left" vertical="center" wrapText="1"/>
      <protection locked="0"/>
    </xf>
    <xf numFmtId="0" fontId="6" fillId="7" borderId="30" xfId="0" applyFont="1" applyFill="1" applyBorder="1" applyAlignment="1" applyProtection="1">
      <alignment horizontal="left" vertical="center" wrapText="1"/>
      <protection locked="0"/>
    </xf>
    <xf numFmtId="0" fontId="35" fillId="15" borderId="48" xfId="5" applyFill="1" applyBorder="1" applyAlignment="1" applyProtection="1">
      <alignment horizontal="left" wrapText="1"/>
      <protection locked="0"/>
    </xf>
    <xf numFmtId="0" fontId="35" fillId="15" borderId="60" xfId="5" applyFill="1" applyBorder="1" applyAlignment="1" applyProtection="1">
      <alignment horizontal="left" wrapText="1"/>
      <protection locked="0"/>
    </xf>
    <xf numFmtId="0" fontId="35" fillId="15" borderId="31" xfId="5" applyFill="1" applyBorder="1" applyAlignment="1" applyProtection="1">
      <alignment horizontal="left" wrapText="1"/>
      <protection locked="0"/>
    </xf>
    <xf numFmtId="0" fontId="35" fillId="15" borderId="59" xfId="5" applyFill="1" applyBorder="1" applyAlignment="1" applyProtection="1">
      <alignment horizontal="left" wrapText="1"/>
      <protection locked="0"/>
    </xf>
    <xf numFmtId="0" fontId="4" fillId="2" borderId="0" xfId="0" applyFont="1" applyFill="1" applyAlignment="1">
      <alignment horizontal="left" vertical="top" wrapText="1"/>
    </xf>
    <xf numFmtId="0" fontId="7" fillId="2" borderId="0" xfId="0" applyFont="1" applyFill="1" applyAlignment="1">
      <alignment horizontal="left" vertical="top" wrapText="1"/>
    </xf>
    <xf numFmtId="0" fontId="3" fillId="2" borderId="0" xfId="0" applyFont="1" applyFill="1" applyAlignment="1">
      <alignment horizontal="left" vertical="top" wrapText="1"/>
    </xf>
    <xf numFmtId="0" fontId="3" fillId="9" borderId="29" xfId="0" applyFont="1" applyFill="1" applyBorder="1" applyAlignment="1">
      <alignment horizontal="left" vertical="center" wrapText="1"/>
    </xf>
    <xf numFmtId="0" fontId="3" fillId="9" borderId="30" xfId="0" applyFont="1" applyFill="1" applyBorder="1" applyAlignment="1">
      <alignment horizontal="left" vertical="center" wrapText="1"/>
    </xf>
    <xf numFmtId="4" fontId="3" fillId="2" borderId="57" xfId="0" applyNumberFormat="1" applyFont="1" applyFill="1" applyBorder="1" applyAlignment="1">
      <alignment horizontal="center" vertical="center" wrapText="1"/>
    </xf>
    <xf numFmtId="4" fontId="3" fillId="2" borderId="61" xfId="0" applyNumberFormat="1" applyFont="1" applyFill="1" applyBorder="1" applyAlignment="1">
      <alignment horizontal="center" vertical="center" wrapText="1"/>
    </xf>
    <xf numFmtId="4" fontId="3" fillId="2" borderId="62" xfId="0" applyNumberFormat="1" applyFont="1" applyFill="1" applyBorder="1" applyAlignment="1">
      <alignment horizontal="center" vertical="center" wrapText="1"/>
    </xf>
    <xf numFmtId="0" fontId="11" fillId="2" borderId="0" xfId="0" applyFont="1" applyFill="1" applyAlignment="1">
      <alignment horizontal="left" vertical="top" wrapText="1"/>
    </xf>
    <xf numFmtId="0" fontId="11" fillId="2" borderId="53" xfId="0" applyFont="1" applyFill="1" applyBorder="1" applyAlignment="1">
      <alignment horizontal="left" vertical="top" wrapText="1"/>
    </xf>
    <xf numFmtId="4" fontId="11" fillId="2" borderId="0" xfId="0" applyNumberFormat="1" applyFont="1" applyFill="1" applyAlignment="1">
      <alignment horizontal="left" vertical="top" wrapText="1"/>
    </xf>
    <xf numFmtId="4" fontId="3" fillId="2" borderId="0" xfId="0" applyNumberFormat="1" applyFont="1" applyFill="1" applyAlignment="1">
      <alignment horizontal="left" vertical="top" wrapText="1"/>
    </xf>
    <xf numFmtId="4" fontId="11" fillId="2" borderId="53" xfId="0" applyNumberFormat="1" applyFont="1" applyFill="1" applyBorder="1" applyAlignment="1">
      <alignment horizontal="left" vertical="top" wrapText="1"/>
    </xf>
    <xf numFmtId="0" fontId="3" fillId="2" borderId="51" xfId="0" applyFont="1" applyFill="1" applyBorder="1" applyAlignment="1">
      <alignment horizontal="center" vertical="center" wrapText="1"/>
    </xf>
    <xf numFmtId="0" fontId="3" fillId="2" borderId="52" xfId="0" applyFont="1" applyFill="1" applyBorder="1" applyAlignment="1">
      <alignment horizontal="center" vertical="center" wrapText="1"/>
    </xf>
    <xf numFmtId="0" fontId="3" fillId="2" borderId="58" xfId="0" applyFont="1" applyFill="1" applyBorder="1" applyAlignment="1">
      <alignment horizontal="center" vertical="center" wrapText="1"/>
    </xf>
    <xf numFmtId="0" fontId="3" fillId="2" borderId="49" xfId="0" applyFont="1" applyFill="1" applyBorder="1" applyAlignment="1">
      <alignment horizontal="center" vertical="center" wrapText="1"/>
    </xf>
    <xf numFmtId="0" fontId="3" fillId="2" borderId="50" xfId="0" applyFont="1" applyFill="1" applyBorder="1" applyAlignment="1">
      <alignment horizontal="center" vertical="center" wrapText="1"/>
    </xf>
    <xf numFmtId="0" fontId="3" fillId="2" borderId="56" xfId="0" applyFont="1" applyFill="1" applyBorder="1" applyAlignment="1">
      <alignment horizontal="center" vertical="center" wrapText="1"/>
    </xf>
    <xf numFmtId="0" fontId="11" fillId="2" borderId="64" xfId="0" applyFont="1" applyFill="1" applyBorder="1" applyAlignment="1">
      <alignment horizontal="left" vertical="top" wrapText="1"/>
    </xf>
    <xf numFmtId="0" fontId="11" fillId="2" borderId="63" xfId="0" applyFont="1" applyFill="1" applyBorder="1" applyAlignment="1">
      <alignment horizontal="left" vertical="top" wrapText="1"/>
    </xf>
    <xf numFmtId="0" fontId="11" fillId="2" borderId="0" xfId="2" applyFont="1" applyFill="1" applyAlignment="1">
      <alignment horizontal="left" vertical="top" wrapText="1"/>
    </xf>
    <xf numFmtId="0" fontId="3" fillId="2" borderId="51" xfId="2" applyFont="1" applyFill="1" applyBorder="1" applyAlignment="1">
      <alignment horizontal="center" vertical="center" wrapText="1"/>
    </xf>
    <xf numFmtId="0" fontId="3" fillId="2" borderId="52" xfId="2" applyFont="1" applyFill="1" applyBorder="1" applyAlignment="1">
      <alignment horizontal="center" vertical="center" wrapText="1"/>
    </xf>
    <xf numFmtId="0" fontId="3" fillId="2" borderId="58" xfId="2" applyFont="1" applyFill="1" applyBorder="1" applyAlignment="1">
      <alignment horizontal="center" vertical="center" wrapText="1"/>
    </xf>
    <xf numFmtId="0" fontId="3" fillId="2" borderId="49" xfId="2" applyFont="1" applyFill="1" applyBorder="1" applyAlignment="1">
      <alignment horizontal="center" vertical="center" wrapText="1"/>
    </xf>
    <xf numFmtId="0" fontId="3" fillId="2" borderId="50" xfId="2" applyFont="1" applyFill="1" applyBorder="1" applyAlignment="1">
      <alignment horizontal="center" vertical="center" wrapText="1"/>
    </xf>
    <xf numFmtId="0" fontId="3" fillId="2" borderId="56" xfId="2" applyFont="1" applyFill="1" applyBorder="1" applyAlignment="1">
      <alignment horizontal="center" vertical="center" wrapText="1"/>
    </xf>
    <xf numFmtId="4" fontId="11" fillId="2" borderId="0" xfId="2" applyNumberFormat="1" applyFont="1" applyFill="1" applyAlignment="1">
      <alignment horizontal="left" vertical="top" wrapText="1"/>
    </xf>
    <xf numFmtId="0" fontId="11" fillId="2" borderId="64" xfId="2" applyFont="1" applyFill="1" applyBorder="1" applyAlignment="1">
      <alignment horizontal="left" vertical="top" wrapText="1"/>
    </xf>
    <xf numFmtId="0" fontId="11" fillId="2" borderId="63" xfId="2" applyFont="1" applyFill="1" applyBorder="1" applyAlignment="1">
      <alignment horizontal="left" vertical="top" wrapText="1"/>
    </xf>
    <xf numFmtId="0" fontId="3" fillId="0" borderId="28" xfId="2" applyFont="1" applyBorder="1" applyAlignment="1">
      <alignment horizontal="center" vertical="center" wrapText="1"/>
    </xf>
    <xf numFmtId="0" fontId="3" fillId="0" borderId="29" xfId="2" applyFont="1" applyBorder="1" applyAlignment="1">
      <alignment horizontal="center" vertical="center" wrapText="1"/>
    </xf>
    <xf numFmtId="0" fontId="3" fillId="0" borderId="30" xfId="2" applyFont="1" applyBorder="1" applyAlignment="1">
      <alignment horizontal="center" vertical="center" wrapText="1"/>
    </xf>
    <xf numFmtId="0" fontId="3" fillId="9" borderId="29" xfId="2" applyFont="1" applyFill="1" applyBorder="1" applyAlignment="1">
      <alignment horizontal="left" vertical="center" wrapText="1"/>
    </xf>
    <xf numFmtId="0" fontId="3" fillId="9" borderId="30" xfId="2" applyFont="1" applyFill="1" applyBorder="1" applyAlignment="1">
      <alignment horizontal="left" vertical="center" wrapText="1"/>
    </xf>
    <xf numFmtId="0" fontId="4" fillId="2" borderId="0" xfId="2" applyFont="1" applyFill="1" applyAlignment="1">
      <alignment horizontal="left" vertical="top" wrapText="1"/>
    </xf>
    <xf numFmtId="0" fontId="7" fillId="2" borderId="0" xfId="2" applyFont="1" applyFill="1" applyAlignment="1">
      <alignment horizontal="left" vertical="top" wrapText="1"/>
    </xf>
    <xf numFmtId="0" fontId="3" fillId="2" borderId="0" xfId="2" applyFont="1" applyFill="1" applyAlignment="1">
      <alignment horizontal="left" vertical="top" wrapText="1"/>
    </xf>
    <xf numFmtId="4" fontId="3" fillId="2" borderId="57" xfId="2" applyNumberFormat="1" applyFont="1" applyFill="1" applyBorder="1" applyAlignment="1">
      <alignment horizontal="center" vertical="center" wrapText="1"/>
    </xf>
    <xf numFmtId="4" fontId="3" fillId="2" borderId="61" xfId="2" applyNumberFormat="1" applyFont="1" applyFill="1" applyBorder="1" applyAlignment="1">
      <alignment horizontal="center" vertical="center" wrapText="1"/>
    </xf>
    <xf numFmtId="4" fontId="3" fillId="2" borderId="62" xfId="2" applyNumberFormat="1" applyFont="1" applyFill="1" applyBorder="1" applyAlignment="1">
      <alignment horizontal="center" vertical="center" wrapText="1"/>
    </xf>
    <xf numFmtId="0" fontId="11" fillId="2" borderId="53" xfId="2" applyFont="1" applyFill="1" applyBorder="1" applyAlignment="1">
      <alignment horizontal="left" vertical="top" wrapText="1"/>
    </xf>
    <xf numFmtId="4" fontId="3" fillId="2" borderId="0" xfId="2" applyNumberFormat="1" applyFont="1" applyFill="1" applyAlignment="1">
      <alignment horizontal="left" vertical="top" wrapText="1"/>
    </xf>
    <xf numFmtId="4" fontId="11" fillId="2" borderId="53" xfId="2" applyNumberFormat="1" applyFont="1" applyFill="1" applyBorder="1" applyAlignment="1">
      <alignment horizontal="left" vertical="top" wrapText="1"/>
    </xf>
    <xf numFmtId="49" fontId="8" fillId="2" borderId="75" xfId="2" applyNumberFormat="1" applyFont="1" applyFill="1" applyBorder="1" applyAlignment="1" applyProtection="1">
      <alignment horizontal="center" vertical="center"/>
      <protection locked="0"/>
    </xf>
    <xf numFmtId="49" fontId="8" fillId="2" borderId="76" xfId="2" applyNumberFormat="1" applyFont="1" applyFill="1" applyBorder="1" applyAlignment="1" applyProtection="1">
      <alignment horizontal="center" vertical="center"/>
      <protection locked="0"/>
    </xf>
    <xf numFmtId="0" fontId="27" fillId="8" borderId="69" xfId="2" applyFont="1" applyFill="1" applyBorder="1" applyAlignment="1" applyProtection="1">
      <alignment horizontal="center" vertical="center" wrapText="1"/>
      <protection locked="0"/>
    </xf>
    <xf numFmtId="0" fontId="27" fillId="8" borderId="74" xfId="2" applyFont="1" applyFill="1" applyBorder="1" applyAlignment="1" applyProtection="1">
      <alignment horizontal="center" vertical="center" wrapText="1"/>
      <protection locked="0"/>
    </xf>
    <xf numFmtId="0" fontId="8" fillId="8" borderId="72" xfId="0" applyFont="1" applyFill="1" applyBorder="1" applyAlignment="1" applyProtection="1">
      <alignment horizontal="center" vertical="center"/>
      <protection locked="0"/>
    </xf>
    <xf numFmtId="0" fontId="8" fillId="8" borderId="29" xfId="0" applyFont="1" applyFill="1" applyBorder="1" applyAlignment="1" applyProtection="1">
      <alignment horizontal="center" vertical="center"/>
      <protection locked="0"/>
    </xf>
    <xf numFmtId="0" fontId="8" fillId="8" borderId="73" xfId="0" applyFont="1" applyFill="1" applyBorder="1" applyAlignment="1" applyProtection="1">
      <alignment horizontal="center" vertical="center"/>
      <protection locked="0"/>
    </xf>
    <xf numFmtId="49" fontId="8" fillId="2" borderId="72" xfId="2" applyNumberFormat="1" applyFont="1" applyFill="1" applyBorder="1" applyAlignment="1" applyProtection="1">
      <alignment horizontal="center" vertical="center"/>
      <protection locked="0"/>
    </xf>
    <xf numFmtId="49" fontId="8" fillId="2" borderId="30" xfId="2" applyNumberFormat="1" applyFont="1" applyFill="1" applyBorder="1" applyAlignment="1" applyProtection="1">
      <alignment horizontal="center" vertical="center"/>
      <protection locked="0"/>
    </xf>
    <xf numFmtId="49" fontId="19" fillId="8" borderId="69" xfId="2" applyNumberFormat="1" applyFont="1" applyFill="1" applyBorder="1" applyAlignment="1" applyProtection="1">
      <alignment horizontal="center" vertical="center" wrapText="1"/>
      <protection locked="0"/>
    </xf>
    <xf numFmtId="49" fontId="19" fillId="8" borderId="70" xfId="2" applyNumberFormat="1" applyFont="1" applyFill="1" applyBorder="1" applyAlignment="1" applyProtection="1">
      <alignment horizontal="center" vertical="center" wrapText="1"/>
      <protection locked="0"/>
    </xf>
    <xf numFmtId="49" fontId="19" fillId="8" borderId="71" xfId="2" applyNumberFormat="1" applyFont="1" applyFill="1" applyBorder="1" applyAlignment="1" applyProtection="1">
      <alignment horizontal="center" vertical="center" wrapText="1"/>
      <protection locked="0"/>
    </xf>
    <xf numFmtId="4" fontId="4" fillId="2" borderId="72" xfId="0" applyNumberFormat="1" applyFont="1" applyFill="1" applyBorder="1" applyAlignment="1" applyProtection="1">
      <alignment horizontal="center" vertical="center"/>
      <protection locked="0"/>
    </xf>
    <xf numFmtId="4" fontId="4" fillId="2" borderId="29" xfId="0" applyNumberFormat="1" applyFont="1" applyFill="1" applyBorder="1" applyAlignment="1" applyProtection="1">
      <alignment horizontal="center" vertical="center"/>
      <protection locked="0"/>
    </xf>
    <xf numFmtId="4" fontId="4" fillId="2" borderId="73" xfId="0" applyNumberFormat="1" applyFont="1" applyFill="1" applyBorder="1" applyAlignment="1" applyProtection="1">
      <alignment horizontal="center" vertical="center"/>
      <protection locked="0"/>
    </xf>
    <xf numFmtId="0" fontId="3" fillId="2" borderId="28" xfId="2" applyFont="1" applyFill="1" applyBorder="1" applyAlignment="1" applyProtection="1">
      <alignment horizontal="left" vertical="center"/>
      <protection locked="0"/>
    </xf>
    <xf numFmtId="0" fontId="3" fillId="2" borderId="29" xfId="2" applyFont="1" applyFill="1" applyBorder="1" applyAlignment="1" applyProtection="1">
      <alignment horizontal="left" vertical="center"/>
      <protection locked="0"/>
    </xf>
    <xf numFmtId="0" fontId="3" fillId="2" borderId="73" xfId="2" applyFont="1" applyFill="1" applyBorder="1" applyAlignment="1" applyProtection="1">
      <alignment horizontal="left" vertical="center"/>
      <protection locked="0"/>
    </xf>
    <xf numFmtId="4" fontId="9" fillId="5" borderId="15" xfId="2" applyNumberFormat="1" applyFont="1" applyFill="1" applyBorder="1" applyAlignment="1" applyProtection="1">
      <alignment horizontal="center" vertical="center" wrapText="1"/>
      <protection locked="0"/>
    </xf>
    <xf numFmtId="4" fontId="9" fillId="5" borderId="17" xfId="2" applyNumberFormat="1" applyFont="1" applyFill="1" applyBorder="1" applyAlignment="1" applyProtection="1">
      <alignment horizontal="center" vertical="center" wrapText="1"/>
      <protection locked="0"/>
    </xf>
    <xf numFmtId="0" fontId="9" fillId="5" borderId="4" xfId="0" applyFont="1" applyFill="1" applyBorder="1" applyAlignment="1" applyProtection="1">
      <alignment horizontal="center" vertical="center"/>
      <protection locked="0"/>
    </xf>
    <xf numFmtId="0" fontId="9" fillId="5" borderId="5" xfId="0" applyFont="1" applyFill="1" applyBorder="1" applyAlignment="1" applyProtection="1">
      <alignment horizontal="center" vertical="center"/>
      <protection locked="0"/>
    </xf>
    <xf numFmtId="0" fontId="9" fillId="5" borderId="6" xfId="0" applyFont="1" applyFill="1" applyBorder="1" applyAlignment="1" applyProtection="1">
      <alignment horizontal="center" vertical="center"/>
      <protection locked="0"/>
    </xf>
    <xf numFmtId="0" fontId="9" fillId="5" borderId="45" xfId="0" applyFont="1" applyFill="1" applyBorder="1" applyAlignment="1" applyProtection="1">
      <alignment horizontal="center" vertical="center"/>
      <protection locked="0"/>
    </xf>
    <xf numFmtId="0" fontId="9" fillId="5" borderId="31" xfId="0" applyFont="1" applyFill="1" applyBorder="1" applyAlignment="1" applyProtection="1">
      <alignment horizontal="center" vertical="center"/>
      <protection locked="0"/>
    </xf>
    <xf numFmtId="0" fontId="9" fillId="5" borderId="32" xfId="0" applyFont="1" applyFill="1" applyBorder="1" applyAlignment="1" applyProtection="1">
      <alignment horizontal="center" vertical="center"/>
      <protection locked="0"/>
    </xf>
    <xf numFmtId="4" fontId="9" fillId="5" borderId="13" xfId="2" applyNumberFormat="1" applyFont="1" applyFill="1" applyBorder="1" applyAlignment="1" applyProtection="1">
      <alignment horizontal="center" vertical="center" wrapText="1"/>
      <protection locked="0"/>
    </xf>
    <xf numFmtId="4" fontId="9" fillId="5" borderId="2" xfId="2" applyNumberFormat="1" applyFont="1" applyFill="1" applyBorder="1" applyAlignment="1" applyProtection="1">
      <alignment horizontal="center" vertical="center" wrapText="1"/>
      <protection locked="0"/>
    </xf>
    <xf numFmtId="0" fontId="8" fillId="8" borderId="81" xfId="0" applyFont="1" applyFill="1" applyBorder="1" applyAlignment="1" applyProtection="1">
      <alignment horizontal="center" vertical="center"/>
      <protection locked="0"/>
    </xf>
    <xf numFmtId="0" fontId="8" fillId="8" borderId="48" xfId="0" applyFont="1" applyFill="1" applyBorder="1" applyAlignment="1" applyProtection="1">
      <alignment horizontal="center" vertical="center"/>
      <protection locked="0"/>
    </xf>
    <xf numFmtId="0" fontId="8" fillId="8" borderId="82" xfId="0" applyFont="1" applyFill="1" applyBorder="1" applyAlignment="1" applyProtection="1">
      <alignment horizontal="center" vertical="center"/>
      <protection locked="0"/>
    </xf>
    <xf numFmtId="4" fontId="9" fillId="5" borderId="14" xfId="2" applyNumberFormat="1" applyFont="1" applyFill="1" applyBorder="1" applyAlignment="1" applyProtection="1">
      <alignment horizontal="center" vertical="center" wrapText="1"/>
      <protection locked="0"/>
    </xf>
    <xf numFmtId="49" fontId="9" fillId="5" borderId="12" xfId="2" applyNumberFormat="1" applyFont="1" applyFill="1" applyBorder="1" applyAlignment="1" applyProtection="1">
      <alignment vertical="center" wrapText="1"/>
      <protection locked="0"/>
    </xf>
    <xf numFmtId="49" fontId="9" fillId="5" borderId="16" xfId="2" applyNumberFormat="1" applyFont="1" applyFill="1" applyBorder="1" applyAlignment="1" applyProtection="1">
      <alignment vertical="center" wrapText="1"/>
      <protection locked="0"/>
    </xf>
    <xf numFmtId="0" fontId="9" fillId="5" borderId="13" xfId="2" applyFont="1" applyFill="1" applyBorder="1" applyAlignment="1" applyProtection="1">
      <alignment horizontal="center" vertical="center" wrapText="1"/>
      <protection locked="0"/>
    </xf>
    <xf numFmtId="0" fontId="9" fillId="5" borderId="2" xfId="2" applyFont="1" applyFill="1" applyBorder="1" applyAlignment="1" applyProtection="1">
      <alignment horizontal="center" vertical="center" wrapText="1"/>
      <protection locked="0"/>
    </xf>
    <xf numFmtId="0" fontId="6" fillId="2" borderId="7" xfId="0" applyFont="1" applyFill="1" applyBorder="1" applyAlignment="1" applyProtection="1">
      <alignment horizontal="left"/>
      <protection locked="0"/>
    </xf>
    <xf numFmtId="0" fontId="6" fillId="2" borderId="0" xfId="0" applyFont="1" applyFill="1" applyAlignment="1" applyProtection="1">
      <alignment horizontal="left"/>
      <protection locked="0"/>
    </xf>
    <xf numFmtId="0" fontId="6" fillId="2" borderId="8" xfId="0" applyFont="1" applyFill="1" applyBorder="1" applyAlignment="1" applyProtection="1">
      <alignment horizontal="left"/>
      <protection locked="0"/>
    </xf>
    <xf numFmtId="0" fontId="6" fillId="2" borderId="4" xfId="0" applyFont="1" applyFill="1" applyBorder="1" applyAlignment="1" applyProtection="1">
      <alignment horizontal="left"/>
      <protection locked="0"/>
    </xf>
    <xf numFmtId="0" fontId="6" fillId="2" borderId="5" xfId="0" applyFont="1" applyFill="1" applyBorder="1" applyAlignment="1" applyProtection="1">
      <alignment horizontal="left"/>
      <protection locked="0"/>
    </xf>
    <xf numFmtId="0" fontId="6" fillId="2" borderId="6" xfId="0" applyFont="1" applyFill="1" applyBorder="1" applyAlignment="1" applyProtection="1">
      <alignment horizontal="left"/>
      <protection locked="0"/>
    </xf>
    <xf numFmtId="0" fontId="6" fillId="2" borderId="9" xfId="0" applyFont="1" applyFill="1" applyBorder="1" applyAlignment="1" applyProtection="1">
      <alignment horizontal="left"/>
      <protection locked="0"/>
    </xf>
    <xf numFmtId="0" fontId="6" fillId="2" borderId="10" xfId="0" applyFont="1" applyFill="1" applyBorder="1" applyAlignment="1" applyProtection="1">
      <alignment horizontal="left"/>
      <protection locked="0"/>
    </xf>
    <xf numFmtId="0" fontId="6" fillId="2" borderId="11" xfId="0" applyFont="1" applyFill="1" applyBorder="1" applyAlignment="1" applyProtection="1">
      <alignment horizontal="left"/>
      <protection locked="0"/>
    </xf>
    <xf numFmtId="0" fontId="6" fillId="2" borderId="7"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8" xfId="0" applyFont="1" applyFill="1" applyBorder="1" applyAlignment="1">
      <alignment horizontal="left" vertical="center" wrapText="1"/>
    </xf>
    <xf numFmtId="0" fontId="6" fillId="2" borderId="78" xfId="0" applyFont="1" applyFill="1" applyBorder="1" applyAlignment="1">
      <alignment horizontal="center" vertical="center"/>
    </xf>
    <xf numFmtId="0" fontId="6" fillId="2" borderId="2" xfId="0" applyFont="1" applyFill="1" applyBorder="1" applyAlignment="1">
      <alignment horizontal="center" vertical="center"/>
    </xf>
    <xf numFmtId="0" fontId="30" fillId="10" borderId="1" xfId="0" applyFont="1" applyFill="1" applyBorder="1" applyAlignment="1" applyProtection="1">
      <alignment horizontal="left" vertical="center"/>
      <protection locked="0"/>
    </xf>
    <xf numFmtId="0" fontId="30" fillId="0" borderId="1" xfId="0" applyFont="1" applyBorder="1" applyAlignment="1" applyProtection="1">
      <alignment horizontal="right"/>
      <protection locked="0"/>
    </xf>
    <xf numFmtId="0" fontId="30" fillId="10" borderId="1" xfId="0" applyFont="1" applyFill="1" applyBorder="1" applyAlignment="1" applyProtection="1">
      <alignment horizontal="left"/>
      <protection locked="0"/>
    </xf>
    <xf numFmtId="0" fontId="30" fillId="0" borderId="1" xfId="0" applyFont="1" applyBorder="1" applyAlignment="1" applyProtection="1">
      <alignment horizontal="right" vertical="center"/>
      <protection locked="0"/>
    </xf>
    <xf numFmtId="14" fontId="6" fillId="2" borderId="35" xfId="0" applyNumberFormat="1" applyFont="1" applyFill="1" applyBorder="1" applyAlignment="1" applyProtection="1">
      <alignment horizontal="center" vertical="center"/>
    </xf>
    <xf numFmtId="0" fontId="6" fillId="2" borderId="1" xfId="0" applyFont="1" applyFill="1" applyBorder="1" applyAlignment="1" applyProtection="1">
      <alignment horizontal="center" vertical="center" wrapText="1"/>
    </xf>
    <xf numFmtId="0" fontId="4" fillId="2" borderId="0" xfId="0" applyFont="1" applyFill="1" applyProtection="1"/>
    <xf numFmtId="0" fontId="6" fillId="2" borderId="1" xfId="0" applyFont="1" applyFill="1" applyBorder="1" applyAlignment="1" applyProtection="1">
      <alignment horizontal="center" vertical="center"/>
    </xf>
  </cellXfs>
  <cellStyles count="6">
    <cellStyle name="Explanatory Text" xfId="5" builtinId="53"/>
    <cellStyle name="Normal" xfId="0" builtinId="0"/>
    <cellStyle name="Normal 2" xfId="2" xr:uid="{00000000-0005-0000-0000-000001000000}"/>
    <cellStyle name="Normal 3" xfId="3" xr:uid="{5C0B74F9-6E12-4752-A19A-1572984DAEE3}"/>
    <cellStyle name="Note" xfId="4" builtinId="10"/>
    <cellStyle name="Percent" xfId="1" builtinId="5"/>
  </cellStyles>
  <dxfs count="17">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strike val="0"/>
      </font>
      <fill>
        <gradientFill degree="90">
          <stop position="0">
            <color rgb="FFDA9694"/>
          </stop>
          <stop position="1">
            <color rgb="FFDA9694"/>
          </stop>
        </gradient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DA9694"/>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2.xml"/><Relationship Id="rId18" Type="http://schemas.openxmlformats.org/officeDocument/2006/relationships/calcChain" Target="calcChain.xml"/><Relationship Id="rId3" Type="http://schemas.openxmlformats.org/officeDocument/2006/relationships/worksheet" Target="worksheets/sheet3.xml"/><Relationship Id="rId21" Type="http://schemas.openxmlformats.org/officeDocument/2006/relationships/customXml" Target="../customXml/item3.xml"/><Relationship Id="rId7" Type="http://schemas.openxmlformats.org/officeDocument/2006/relationships/worksheet" Target="worksheets/sheet7.xml"/><Relationship Id="rId12" Type="http://schemas.openxmlformats.org/officeDocument/2006/relationships/externalLink" Target="externalLinks/externalLink1.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2" Type="http://schemas.openxmlformats.org/officeDocument/2006/relationships/externalLinkPath" Target="about:blank" TargetMode="External"/><Relationship Id="rId1" Type="http://schemas.openxmlformats.org/officeDocument/2006/relationships/externalLinkPath" Target="about:blank" TargetMode="External"/></Relationships>
</file>

<file path=xl/externalLinks/_rels/externalLink2.xml.rels><?xml version="1.0" encoding="UTF-8" standalone="yes"?>
<Relationships xmlns="http://schemas.openxmlformats.org/package/2006/relationships"><Relationship Id="rId3" Type="http://schemas.openxmlformats.org/officeDocument/2006/relationships/externalLinkPath" Target="https://roadrnv.sharepoint.com/sites/ghiduriAMPR/Shared%20Documents/0.%20LANSARE%20OFICIALA%20APELURI%20PR%20NV/0.2.%20FINAL/24.%20121/10.%20121_GHID_V11_CORR10_05.03.2025/GHID%20PDF/Anexa%20III.4.a%20Macheta%20financiara_Ghid%20121_V8_CORR10.xlsx" TargetMode="External"/><Relationship Id="rId2" Type="http://schemas.microsoft.com/office/2019/04/relationships/externalLinkLongPath" Target="/sites/ghiduriAMPR/Shared%20Documents/0.%20LANSARE%20OFICIALA%20APELURI%20PR%20NV/0.2.%20FINAL/24.%20121/10.%20121_GHID_V11_CORR10_05.03.2025/GHID%20PDF/Anexa%20III.4.a%20Macheta%20financiara_Ghid%20121_V8_CORR10.xlsx?BDDB76D7" TargetMode="External"/><Relationship Id="rId1" Type="http://schemas.openxmlformats.org/officeDocument/2006/relationships/externalLinkPath" Target="file:///\\BDDB76D7\Anexa%20III.4.a%20Macheta%20financiara_Ghid%20121_V8_CORR10.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0-Instructiuni"/>
      <sheetName val="1-Inputuri"/>
      <sheetName val="2-Bilant_Solicitant"/>
      <sheetName val="3-Intreprinderi in dificultate"/>
      <sheetName val="4-Buget cerere"/>
      <sheetName val="5-Analiza financiara"/>
      <sheetName val="6-Rezumat indicatori"/>
      <sheetName val="Foaie1"/>
      <sheetName val="7-Imobilizari"/>
      <sheetName val="Instructiuni"/>
      <sheetName val="Calcul profit"/>
    </sheetNames>
    <sheetDataSet>
      <sheetData sheetId="0"/>
      <sheetData sheetId="1">
        <row r="27">
          <cell r="E27">
            <v>4.9307999999999996</v>
          </cell>
        </row>
      </sheetData>
      <sheetData sheetId="2"/>
      <sheetData sheetId="3"/>
      <sheetData sheetId="4"/>
      <sheetData sheetId="5"/>
      <sheetData sheetId="6"/>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3"/>
    </xxl21:alternateUrls>
    <sheetNames>
      <sheetName val="0-Instructiuni"/>
      <sheetName val="1-Inputuri"/>
      <sheetName val="2-Bilant_Solicitant"/>
      <sheetName val="3-Intreprinderi in dificultate"/>
      <sheetName val="4-Buget cerere"/>
      <sheetName val="5-Analiza financiara"/>
      <sheetName val="6-Indicatori financiari"/>
      <sheetName val="Foaie1"/>
    </sheetNames>
    <sheetDataSet>
      <sheetData sheetId="0" refreshError="1"/>
      <sheetData sheetId="1">
        <row r="27">
          <cell r="E27">
            <v>0.19</v>
          </cell>
        </row>
        <row r="29">
          <cell r="E29">
            <v>4.9307999999999996</v>
          </cell>
        </row>
      </sheetData>
      <sheetData sheetId="2" refreshError="1"/>
      <sheetData sheetId="3" refreshError="1"/>
      <sheetData sheetId="4" refreshError="1"/>
      <sheetData sheetId="5" refreshError="1"/>
      <sheetData sheetId="6" refreshError="1"/>
      <sheetData sheetId="7"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78"/>
  <sheetViews>
    <sheetView zoomScaleNormal="100" workbookViewId="0">
      <selection activeCell="C6" sqref="C6"/>
    </sheetView>
  </sheetViews>
  <sheetFormatPr defaultColWidth="8.85546875" defaultRowHeight="16.5" x14ac:dyDescent="0.3"/>
  <cols>
    <col min="1" max="1" width="6.7109375" style="136" customWidth="1"/>
    <col min="2" max="2" width="6.28515625" style="155" customWidth="1"/>
    <col min="3" max="4" width="8.85546875" style="136"/>
    <col min="5" max="5" width="7.140625" style="136" customWidth="1"/>
    <col min="6" max="7" width="8.85546875" style="136"/>
    <col min="8" max="8" width="24.42578125" style="136" customWidth="1"/>
    <col min="9" max="9" width="14.140625" style="136" customWidth="1"/>
    <col min="10" max="10" width="17.42578125" style="136" customWidth="1"/>
    <col min="11" max="19" width="8.85546875" style="136"/>
    <col min="20" max="20" width="8.85546875" style="136" customWidth="1"/>
    <col min="21" max="21" width="5" style="136" customWidth="1"/>
    <col min="22" max="16384" width="8.85546875" style="136"/>
  </cols>
  <sheetData>
    <row r="2" spans="2:21" ht="17.25" thickBot="1" x14ac:dyDescent="0.35">
      <c r="B2" s="134"/>
      <c r="C2" s="135"/>
      <c r="D2" s="135"/>
      <c r="E2" s="135"/>
      <c r="F2" s="135"/>
      <c r="G2" s="135"/>
      <c r="H2" s="135"/>
      <c r="I2" s="135"/>
      <c r="J2" s="135"/>
      <c r="K2" s="135"/>
      <c r="L2" s="135"/>
      <c r="M2" s="135"/>
      <c r="N2" s="135"/>
      <c r="O2" s="135"/>
      <c r="P2" s="135"/>
      <c r="Q2" s="135"/>
      <c r="R2" s="135"/>
      <c r="S2" s="135"/>
      <c r="T2" s="135"/>
      <c r="U2" s="135"/>
    </row>
    <row r="3" spans="2:21" x14ac:dyDescent="0.3">
      <c r="B3" s="134"/>
      <c r="C3" s="137" t="s">
        <v>301</v>
      </c>
      <c r="D3" s="138"/>
      <c r="E3" s="139"/>
      <c r="F3" s="139"/>
      <c r="G3" s="139"/>
      <c r="H3" s="139"/>
      <c r="I3" s="140"/>
      <c r="J3" s="135"/>
      <c r="K3" s="135"/>
      <c r="L3" s="135"/>
      <c r="M3" s="135"/>
      <c r="N3" s="135"/>
      <c r="O3" s="135"/>
      <c r="P3" s="135"/>
      <c r="Q3" s="135"/>
      <c r="R3" s="135"/>
      <c r="S3" s="135"/>
      <c r="T3" s="135"/>
      <c r="U3" s="135"/>
    </row>
    <row r="4" spans="2:21" x14ac:dyDescent="0.3">
      <c r="B4" s="134"/>
      <c r="C4" s="141" t="s">
        <v>352</v>
      </c>
      <c r="D4" s="142"/>
      <c r="E4" s="135"/>
      <c r="F4" s="135"/>
      <c r="G4" s="135"/>
      <c r="H4" s="135"/>
      <c r="I4" s="143"/>
      <c r="J4" s="135"/>
      <c r="K4" s="135"/>
      <c r="L4" s="135"/>
      <c r="M4" s="135"/>
      <c r="N4" s="135"/>
      <c r="O4" s="135"/>
      <c r="P4" s="135"/>
      <c r="Q4" s="135"/>
      <c r="R4" s="135"/>
      <c r="S4" s="135"/>
      <c r="T4" s="135"/>
      <c r="U4" s="135"/>
    </row>
    <row r="5" spans="2:21" ht="17.25" thickBot="1" x14ac:dyDescent="0.35">
      <c r="B5" s="134"/>
      <c r="C5" s="144" t="s">
        <v>526</v>
      </c>
      <c r="D5" s="145"/>
      <c r="E5" s="146"/>
      <c r="F5" s="146"/>
      <c r="G5" s="146"/>
      <c r="H5" s="146"/>
      <c r="I5" s="147"/>
      <c r="J5" s="135"/>
      <c r="K5" s="135"/>
      <c r="L5" s="135"/>
      <c r="M5" s="135"/>
      <c r="N5" s="135"/>
      <c r="O5" s="135"/>
      <c r="P5" s="135"/>
      <c r="Q5" s="135"/>
      <c r="R5" s="135"/>
      <c r="S5" s="135"/>
      <c r="T5" s="135"/>
      <c r="U5" s="135"/>
    </row>
    <row r="6" spans="2:21" x14ac:dyDescent="0.3">
      <c r="B6" s="134"/>
      <c r="C6" s="135"/>
      <c r="D6" s="135"/>
      <c r="E6" s="135"/>
      <c r="F6" s="135"/>
      <c r="G6" s="135"/>
      <c r="H6" s="135"/>
      <c r="I6" s="135"/>
      <c r="J6" s="135"/>
      <c r="K6" s="135"/>
      <c r="L6" s="135"/>
      <c r="M6" s="135"/>
      <c r="N6" s="135"/>
      <c r="O6" s="135"/>
      <c r="P6" s="135"/>
      <c r="Q6" s="135"/>
      <c r="R6" s="135"/>
      <c r="S6" s="135"/>
      <c r="T6" s="135"/>
      <c r="U6" s="135"/>
    </row>
    <row r="7" spans="2:21" x14ac:dyDescent="0.3">
      <c r="B7" s="134"/>
      <c r="C7" s="135"/>
      <c r="D7" s="135"/>
      <c r="E7" s="135"/>
      <c r="F7" s="135"/>
      <c r="G7" s="135"/>
      <c r="H7" s="135"/>
      <c r="I7" s="135"/>
      <c r="J7" s="135"/>
      <c r="K7" s="135"/>
      <c r="L7" s="135"/>
      <c r="M7" s="135"/>
      <c r="N7" s="135"/>
      <c r="O7" s="135"/>
      <c r="P7" s="135"/>
      <c r="Q7" s="135"/>
      <c r="R7" s="135"/>
      <c r="S7" s="135"/>
      <c r="T7" s="135"/>
      <c r="U7" s="135"/>
    </row>
    <row r="8" spans="2:21" x14ac:dyDescent="0.3">
      <c r="B8" s="134" t="s">
        <v>128</v>
      </c>
      <c r="C8" s="148" t="s">
        <v>147</v>
      </c>
      <c r="D8" s="135"/>
      <c r="E8" s="135"/>
      <c r="F8" s="135"/>
      <c r="G8" s="135"/>
      <c r="H8" s="135"/>
      <c r="I8" s="135"/>
      <c r="J8" s="135"/>
      <c r="K8" s="135"/>
      <c r="L8" s="135"/>
      <c r="M8" s="135"/>
      <c r="N8" s="135"/>
      <c r="O8" s="135"/>
      <c r="P8" s="135"/>
      <c r="Q8" s="135"/>
      <c r="R8" s="135"/>
      <c r="S8" s="135"/>
      <c r="T8" s="135"/>
      <c r="U8" s="135"/>
    </row>
    <row r="9" spans="2:21" x14ac:dyDescent="0.3">
      <c r="B9" s="134"/>
      <c r="C9" s="135" t="s">
        <v>148</v>
      </c>
      <c r="D9" s="135"/>
      <c r="E9" s="135"/>
      <c r="F9" s="135"/>
      <c r="G9" s="135"/>
      <c r="H9" s="135"/>
      <c r="I9" s="135"/>
      <c r="J9" s="135"/>
      <c r="K9" s="135"/>
      <c r="L9" s="135"/>
      <c r="M9" s="135"/>
      <c r="N9" s="135"/>
      <c r="O9" s="135"/>
      <c r="P9" s="135"/>
      <c r="Q9" s="135"/>
      <c r="R9" s="135"/>
      <c r="S9" s="135"/>
      <c r="T9" s="135"/>
      <c r="U9" s="135"/>
    </row>
    <row r="10" spans="2:21" x14ac:dyDescent="0.3">
      <c r="B10" s="134"/>
      <c r="C10" s="135" t="s">
        <v>149</v>
      </c>
      <c r="D10" s="135"/>
      <c r="E10" s="135"/>
      <c r="F10" s="135"/>
      <c r="G10" s="135"/>
      <c r="H10" s="135"/>
      <c r="I10" s="135"/>
      <c r="J10" s="135"/>
      <c r="K10" s="135"/>
      <c r="L10" s="135"/>
      <c r="M10" s="135"/>
      <c r="N10" s="135"/>
      <c r="O10" s="135"/>
      <c r="P10" s="135"/>
      <c r="Q10" s="135"/>
      <c r="R10" s="135"/>
      <c r="S10" s="135"/>
      <c r="T10" s="135"/>
      <c r="U10" s="135"/>
    </row>
    <row r="11" spans="2:21" x14ac:dyDescent="0.3">
      <c r="B11" s="134"/>
      <c r="C11" s="135"/>
      <c r="D11" s="135"/>
      <c r="E11" s="135"/>
      <c r="F11" s="135"/>
      <c r="G11" s="135"/>
      <c r="H11" s="135"/>
      <c r="I11" s="135"/>
      <c r="J11" s="135"/>
      <c r="K11" s="135"/>
      <c r="L11" s="135"/>
      <c r="M11" s="135"/>
      <c r="N11" s="135"/>
      <c r="O11" s="135"/>
      <c r="P11" s="135"/>
      <c r="Q11" s="135"/>
      <c r="R11" s="135"/>
      <c r="S11" s="135"/>
      <c r="T11" s="135"/>
      <c r="U11" s="135"/>
    </row>
    <row r="12" spans="2:21" x14ac:dyDescent="0.3">
      <c r="B12" s="134" t="s">
        <v>129</v>
      </c>
      <c r="C12" s="149" t="s">
        <v>341</v>
      </c>
      <c r="D12" s="135"/>
      <c r="E12" s="135"/>
      <c r="F12" s="135"/>
      <c r="G12" s="135"/>
      <c r="H12" s="135"/>
      <c r="I12" s="135"/>
      <c r="J12" s="135"/>
      <c r="K12" s="135"/>
      <c r="L12" s="135"/>
      <c r="M12" s="135"/>
      <c r="N12" s="135"/>
      <c r="O12" s="135"/>
      <c r="P12" s="135"/>
      <c r="Q12" s="135"/>
      <c r="R12" s="135"/>
      <c r="S12" s="135"/>
      <c r="T12" s="135"/>
      <c r="U12" s="135"/>
    </row>
    <row r="13" spans="2:21" x14ac:dyDescent="0.3">
      <c r="B13" s="134"/>
      <c r="C13" s="150" t="s">
        <v>153</v>
      </c>
      <c r="D13" s="135"/>
      <c r="E13" s="135"/>
      <c r="F13" s="135"/>
      <c r="G13" s="135"/>
      <c r="H13" s="135"/>
      <c r="I13" s="135"/>
      <c r="J13" s="135"/>
      <c r="K13" s="135"/>
      <c r="L13" s="135"/>
      <c r="M13" s="135"/>
      <c r="N13" s="135"/>
      <c r="O13" s="135"/>
      <c r="P13" s="135"/>
      <c r="Q13" s="135"/>
      <c r="R13" s="135"/>
      <c r="S13" s="135"/>
      <c r="T13" s="135"/>
      <c r="U13" s="135"/>
    </row>
    <row r="14" spans="2:21" x14ac:dyDescent="0.3">
      <c r="B14" s="134"/>
      <c r="C14" s="150" t="s">
        <v>514</v>
      </c>
      <c r="D14" s="135"/>
      <c r="E14" s="135"/>
      <c r="F14" s="135"/>
      <c r="G14" s="135"/>
      <c r="H14" s="135"/>
      <c r="I14" s="135"/>
      <c r="J14" s="135"/>
      <c r="K14" s="135"/>
      <c r="L14" s="135"/>
      <c r="M14" s="135"/>
      <c r="N14" s="135"/>
      <c r="O14" s="135"/>
      <c r="P14" s="135"/>
      <c r="Q14" s="135"/>
      <c r="R14" s="135"/>
      <c r="S14" s="135"/>
      <c r="T14" s="135"/>
      <c r="U14" s="135"/>
    </row>
    <row r="15" spans="2:21" x14ac:dyDescent="0.3">
      <c r="B15" s="134"/>
      <c r="C15" s="150" t="s">
        <v>371</v>
      </c>
      <c r="D15" s="135"/>
      <c r="E15" s="135"/>
      <c r="F15" s="135"/>
      <c r="G15" s="135"/>
      <c r="H15" s="135"/>
      <c r="I15" s="135"/>
      <c r="J15" s="135"/>
      <c r="K15" s="135"/>
      <c r="L15" s="135"/>
      <c r="M15" s="135"/>
      <c r="N15" s="135"/>
      <c r="O15" s="135"/>
      <c r="P15" s="135"/>
      <c r="Q15" s="135"/>
      <c r="R15" s="135"/>
      <c r="S15" s="135"/>
      <c r="T15" s="135"/>
      <c r="U15" s="135"/>
    </row>
    <row r="16" spans="2:21" x14ac:dyDescent="0.3">
      <c r="B16" s="134"/>
      <c r="C16" s="150" t="s">
        <v>513</v>
      </c>
      <c r="D16" s="135"/>
      <c r="E16" s="135"/>
      <c r="F16" s="135"/>
      <c r="G16" s="135"/>
      <c r="H16" s="135"/>
      <c r="I16" s="135"/>
      <c r="J16" s="135"/>
      <c r="K16" s="135"/>
      <c r="L16" s="135"/>
      <c r="M16" s="135"/>
      <c r="N16" s="135"/>
      <c r="O16" s="135"/>
      <c r="P16" s="135"/>
      <c r="Q16" s="135"/>
      <c r="R16" s="135"/>
      <c r="S16" s="135"/>
      <c r="T16" s="135"/>
      <c r="U16" s="135"/>
    </row>
    <row r="17" spans="2:21" x14ac:dyDescent="0.3">
      <c r="B17" s="134"/>
      <c r="C17" s="150" t="s">
        <v>371</v>
      </c>
      <c r="D17" s="135"/>
      <c r="E17" s="135"/>
      <c r="F17" s="135"/>
      <c r="G17" s="135"/>
      <c r="H17" s="135"/>
      <c r="I17" s="135"/>
      <c r="J17" s="135"/>
      <c r="K17" s="135"/>
      <c r="L17" s="135"/>
      <c r="M17" s="135"/>
      <c r="N17" s="135"/>
      <c r="O17" s="135"/>
      <c r="P17" s="135"/>
      <c r="Q17" s="135"/>
      <c r="R17" s="135"/>
      <c r="S17" s="135"/>
      <c r="T17" s="135"/>
      <c r="U17" s="135"/>
    </row>
    <row r="18" spans="2:21" x14ac:dyDescent="0.3">
      <c r="B18" s="134"/>
      <c r="C18" s="151" t="s">
        <v>515</v>
      </c>
      <c r="D18" s="135"/>
      <c r="E18" s="135"/>
      <c r="F18" s="135"/>
      <c r="G18" s="135"/>
      <c r="H18" s="135"/>
      <c r="I18" s="135"/>
      <c r="J18" s="135"/>
      <c r="K18" s="135"/>
      <c r="L18" s="135"/>
      <c r="M18" s="135"/>
      <c r="N18" s="135"/>
      <c r="O18" s="135"/>
      <c r="P18" s="135"/>
      <c r="Q18" s="135"/>
      <c r="R18" s="135"/>
      <c r="S18" s="135"/>
      <c r="T18" s="135"/>
      <c r="U18" s="135"/>
    </row>
    <row r="19" spans="2:21" x14ac:dyDescent="0.3">
      <c r="B19" s="134"/>
      <c r="C19" s="151" t="s">
        <v>516</v>
      </c>
      <c r="D19" s="135"/>
      <c r="E19" s="135"/>
      <c r="F19" s="135"/>
      <c r="G19" s="135"/>
      <c r="H19" s="135"/>
      <c r="I19" s="135"/>
      <c r="J19" s="135"/>
      <c r="K19" s="135"/>
      <c r="L19" s="135"/>
      <c r="M19" s="135"/>
      <c r="N19" s="135"/>
      <c r="O19" s="135"/>
      <c r="P19" s="135"/>
      <c r="Q19" s="135"/>
      <c r="R19" s="135"/>
      <c r="S19" s="135"/>
      <c r="T19" s="135"/>
      <c r="U19" s="135"/>
    </row>
    <row r="20" spans="2:21" x14ac:dyDescent="0.3">
      <c r="B20" s="134"/>
      <c r="C20" s="150" t="s">
        <v>330</v>
      </c>
      <c r="D20" s="135"/>
      <c r="E20" s="135"/>
      <c r="F20" s="135"/>
      <c r="G20" s="135"/>
      <c r="H20" s="135"/>
      <c r="I20" s="135"/>
      <c r="J20" s="135"/>
      <c r="K20" s="135"/>
      <c r="L20" s="135"/>
      <c r="M20" s="135"/>
      <c r="N20" s="135"/>
      <c r="O20" s="135"/>
      <c r="P20" s="135"/>
      <c r="Q20" s="135"/>
      <c r="R20" s="135"/>
      <c r="S20" s="135"/>
      <c r="T20" s="135"/>
      <c r="U20" s="135"/>
    </row>
    <row r="21" spans="2:21" x14ac:dyDescent="0.3">
      <c r="B21" s="134"/>
      <c r="C21" s="150" t="s">
        <v>331</v>
      </c>
      <c r="D21" s="135"/>
      <c r="E21" s="135"/>
      <c r="F21" s="135"/>
      <c r="G21" s="135"/>
      <c r="H21" s="135"/>
      <c r="I21" s="135"/>
      <c r="J21" s="135"/>
      <c r="K21" s="135"/>
      <c r="L21" s="135"/>
      <c r="M21" s="135"/>
      <c r="N21" s="135"/>
      <c r="O21" s="135"/>
      <c r="P21" s="135"/>
      <c r="Q21" s="135"/>
      <c r="R21" s="135"/>
      <c r="S21" s="135"/>
      <c r="T21" s="135"/>
      <c r="U21" s="135"/>
    </row>
    <row r="22" spans="2:21" x14ac:dyDescent="0.3">
      <c r="B22" s="134"/>
      <c r="C22" s="150" t="s">
        <v>517</v>
      </c>
      <c r="D22" s="135"/>
      <c r="E22" s="135"/>
      <c r="F22" s="135"/>
      <c r="G22" s="135"/>
      <c r="H22" s="135"/>
      <c r="I22" s="135"/>
      <c r="J22" s="135"/>
      <c r="K22" s="135"/>
      <c r="L22" s="135"/>
      <c r="M22" s="135"/>
      <c r="N22" s="135"/>
      <c r="O22" s="135"/>
      <c r="P22" s="135"/>
      <c r="Q22" s="135"/>
      <c r="R22" s="135"/>
      <c r="S22" s="135"/>
      <c r="T22" s="135"/>
      <c r="U22" s="135"/>
    </row>
    <row r="23" spans="2:21" x14ac:dyDescent="0.3">
      <c r="B23" s="134"/>
      <c r="C23" s="150" t="s">
        <v>518</v>
      </c>
      <c r="D23" s="135"/>
      <c r="E23" s="135"/>
      <c r="F23" s="135"/>
      <c r="G23" s="135"/>
      <c r="H23" s="135"/>
      <c r="I23" s="135"/>
      <c r="J23" s="135"/>
      <c r="K23" s="135"/>
      <c r="L23" s="135"/>
      <c r="M23" s="135"/>
      <c r="N23" s="135"/>
      <c r="O23" s="135"/>
      <c r="P23" s="135"/>
      <c r="Q23" s="135"/>
      <c r="R23" s="135"/>
      <c r="S23" s="135"/>
      <c r="T23" s="135"/>
      <c r="U23" s="135"/>
    </row>
    <row r="24" spans="2:21" x14ac:dyDescent="0.3">
      <c r="B24" s="134"/>
      <c r="C24" s="150" t="s">
        <v>512</v>
      </c>
      <c r="D24" s="135"/>
      <c r="E24" s="135"/>
      <c r="F24" s="135"/>
      <c r="G24" s="135"/>
      <c r="H24" s="135"/>
      <c r="I24" s="135"/>
      <c r="J24" s="135"/>
      <c r="K24" s="135"/>
      <c r="L24" s="135"/>
      <c r="M24" s="135"/>
      <c r="N24" s="135"/>
      <c r="O24" s="135"/>
      <c r="P24" s="135"/>
      <c r="Q24" s="135"/>
      <c r="R24" s="135"/>
      <c r="S24" s="135"/>
      <c r="T24" s="135"/>
      <c r="U24" s="135"/>
    </row>
    <row r="25" spans="2:21" x14ac:dyDescent="0.3">
      <c r="B25" s="134"/>
      <c r="C25" s="150"/>
      <c r="D25" s="135"/>
      <c r="E25" s="135"/>
      <c r="F25" s="135"/>
      <c r="G25" s="135"/>
      <c r="H25" s="135"/>
      <c r="I25" s="135"/>
      <c r="J25" s="135"/>
      <c r="K25" s="135"/>
      <c r="L25" s="135"/>
      <c r="M25" s="135"/>
      <c r="N25" s="135"/>
      <c r="O25" s="135"/>
      <c r="P25" s="135"/>
      <c r="Q25" s="135"/>
      <c r="R25" s="135"/>
      <c r="S25" s="135"/>
      <c r="T25" s="135"/>
      <c r="U25" s="135"/>
    </row>
    <row r="26" spans="2:21" x14ac:dyDescent="0.3">
      <c r="B26" s="134" t="s">
        <v>130</v>
      </c>
      <c r="C26" s="135" t="s">
        <v>131</v>
      </c>
      <c r="D26" s="135"/>
      <c r="E26" s="135"/>
      <c r="F26" s="135"/>
      <c r="G26" s="135"/>
      <c r="H26" s="135"/>
      <c r="I26" s="135"/>
      <c r="J26" s="135"/>
      <c r="K26" s="135"/>
      <c r="L26" s="135"/>
      <c r="M26" s="135"/>
      <c r="N26" s="135"/>
      <c r="O26" s="135"/>
      <c r="P26" s="135"/>
      <c r="Q26" s="135"/>
      <c r="R26" s="135"/>
      <c r="S26" s="135"/>
      <c r="T26" s="135"/>
      <c r="U26" s="135"/>
    </row>
    <row r="27" spans="2:21" x14ac:dyDescent="0.3">
      <c r="B27" s="134"/>
      <c r="C27" s="150" t="s">
        <v>154</v>
      </c>
      <c r="D27" s="135"/>
      <c r="E27" s="135"/>
      <c r="F27" s="135"/>
      <c r="G27" s="135"/>
      <c r="H27" s="135"/>
      <c r="I27" s="135"/>
      <c r="J27" s="135"/>
      <c r="K27" s="135"/>
      <c r="L27" s="135"/>
      <c r="M27" s="152"/>
      <c r="N27" s="135"/>
      <c r="O27" s="135"/>
      <c r="P27" s="135"/>
      <c r="Q27" s="135"/>
      <c r="R27" s="135"/>
      <c r="S27" s="135"/>
      <c r="T27" s="135"/>
      <c r="U27" s="135"/>
    </row>
    <row r="28" spans="2:21" x14ac:dyDescent="0.3">
      <c r="B28" s="134"/>
      <c r="C28" s="150" t="s">
        <v>151</v>
      </c>
      <c r="D28" s="135"/>
      <c r="E28" s="135"/>
      <c r="F28" s="135"/>
      <c r="G28" s="135"/>
      <c r="H28" s="135"/>
      <c r="I28" s="135"/>
      <c r="J28" s="135"/>
      <c r="K28" s="135"/>
      <c r="L28" s="135"/>
      <c r="M28" s="135"/>
      <c r="N28" s="135"/>
      <c r="O28" s="135"/>
      <c r="P28" s="135"/>
      <c r="Q28" s="135"/>
      <c r="R28" s="135"/>
      <c r="S28" s="135"/>
      <c r="T28" s="135"/>
      <c r="U28" s="135"/>
    </row>
    <row r="29" spans="2:21" x14ac:dyDescent="0.3">
      <c r="B29" s="134"/>
      <c r="C29" s="135" t="s">
        <v>150</v>
      </c>
      <c r="D29" s="135"/>
      <c r="E29" s="135"/>
      <c r="F29" s="135"/>
      <c r="G29" s="135"/>
      <c r="H29" s="135"/>
      <c r="I29" s="135"/>
      <c r="J29" s="135"/>
      <c r="K29" s="135"/>
      <c r="L29" s="135"/>
      <c r="M29" s="135"/>
      <c r="N29" s="135"/>
      <c r="O29" s="135"/>
      <c r="P29" s="135"/>
      <c r="Q29" s="135"/>
      <c r="R29" s="135"/>
      <c r="S29" s="135"/>
      <c r="T29" s="135"/>
      <c r="U29" s="135"/>
    </row>
    <row r="30" spans="2:21" x14ac:dyDescent="0.3">
      <c r="B30" s="134"/>
      <c r="C30" s="150" t="s">
        <v>132</v>
      </c>
      <c r="D30" s="135"/>
      <c r="E30" s="135"/>
      <c r="F30" s="135"/>
      <c r="G30" s="135"/>
      <c r="H30" s="135"/>
      <c r="I30" s="135"/>
      <c r="J30" s="135"/>
      <c r="K30" s="135"/>
      <c r="L30" s="135"/>
      <c r="M30" s="135"/>
      <c r="N30" s="135"/>
      <c r="O30" s="135"/>
      <c r="P30" s="135"/>
      <c r="Q30" s="135"/>
      <c r="R30" s="135"/>
      <c r="S30" s="135"/>
      <c r="T30" s="135"/>
      <c r="U30" s="135"/>
    </row>
    <row r="31" spans="2:21" x14ac:dyDescent="0.3">
      <c r="B31" s="134"/>
      <c r="C31" s="135"/>
      <c r="D31" s="135"/>
      <c r="E31" s="135"/>
      <c r="F31" s="135"/>
      <c r="G31" s="135"/>
      <c r="H31" s="135"/>
      <c r="I31" s="135"/>
      <c r="J31" s="135"/>
      <c r="K31" s="135"/>
      <c r="L31" s="135"/>
      <c r="M31" s="135"/>
      <c r="N31" s="135"/>
      <c r="O31" s="135"/>
      <c r="P31" s="135"/>
      <c r="Q31" s="135"/>
      <c r="R31" s="135"/>
      <c r="S31" s="135"/>
      <c r="T31" s="135"/>
      <c r="U31" s="135"/>
    </row>
    <row r="32" spans="2:21" x14ac:dyDescent="0.3">
      <c r="B32" s="134" t="s">
        <v>133</v>
      </c>
      <c r="C32" s="135" t="s">
        <v>134</v>
      </c>
      <c r="D32" s="135"/>
      <c r="E32" s="135"/>
      <c r="F32" s="135"/>
      <c r="G32" s="135"/>
      <c r="H32" s="135"/>
      <c r="I32" s="135"/>
      <c r="J32" s="135"/>
      <c r="K32" s="135"/>
      <c r="L32" s="135"/>
      <c r="M32" s="135"/>
      <c r="N32" s="135"/>
      <c r="O32" s="135"/>
      <c r="P32" s="135"/>
      <c r="Q32" s="135"/>
      <c r="R32" s="135"/>
      <c r="S32" s="135"/>
      <c r="T32" s="135"/>
      <c r="U32" s="135"/>
    </row>
    <row r="33" spans="2:21" x14ac:dyDescent="0.3">
      <c r="B33" s="134"/>
      <c r="C33" s="135"/>
      <c r="D33" s="135"/>
      <c r="E33" s="135"/>
      <c r="F33" s="135"/>
      <c r="G33" s="135"/>
      <c r="H33" s="135"/>
      <c r="I33" s="135"/>
      <c r="J33" s="135"/>
      <c r="K33" s="135"/>
      <c r="L33" s="135"/>
      <c r="M33" s="135"/>
      <c r="N33" s="135"/>
      <c r="O33" s="135"/>
      <c r="P33" s="135"/>
      <c r="Q33" s="135"/>
      <c r="R33" s="135"/>
      <c r="S33" s="135"/>
      <c r="T33" s="135"/>
      <c r="U33" s="135"/>
    </row>
    <row r="34" spans="2:21" ht="13.9" customHeight="1" x14ac:dyDescent="0.3">
      <c r="B34" s="134"/>
      <c r="C34" s="135" t="s">
        <v>137</v>
      </c>
      <c r="D34" s="135"/>
      <c r="E34" s="135"/>
      <c r="F34" s="135"/>
      <c r="G34" s="135"/>
      <c r="H34" s="135"/>
      <c r="I34" s="153" t="s">
        <v>136</v>
      </c>
      <c r="J34" s="135"/>
      <c r="K34" s="427" t="s">
        <v>332</v>
      </c>
      <c r="L34" s="428"/>
      <c r="M34" s="428"/>
      <c r="N34" s="428"/>
      <c r="O34" s="428"/>
      <c r="P34" s="428"/>
      <c r="Q34" s="428"/>
      <c r="R34" s="428"/>
      <c r="S34" s="428"/>
      <c r="T34" s="429"/>
      <c r="U34" s="135"/>
    </row>
    <row r="35" spans="2:21" ht="31.15" customHeight="1" x14ac:dyDescent="0.3">
      <c r="B35" s="134"/>
      <c r="C35" s="135"/>
      <c r="D35" s="135"/>
      <c r="E35" s="135"/>
      <c r="F35" s="135"/>
      <c r="G35" s="135"/>
      <c r="H35" s="135"/>
      <c r="I35" s="154" t="s">
        <v>135</v>
      </c>
      <c r="J35" s="135"/>
      <c r="K35" s="430"/>
      <c r="L35" s="431"/>
      <c r="M35" s="431"/>
      <c r="N35" s="431"/>
      <c r="O35" s="431"/>
      <c r="P35" s="431"/>
      <c r="Q35" s="431"/>
      <c r="R35" s="431"/>
      <c r="S35" s="431"/>
      <c r="T35" s="432"/>
      <c r="U35" s="135"/>
    </row>
    <row r="36" spans="2:21" x14ac:dyDescent="0.3">
      <c r="B36" s="134"/>
      <c r="C36" s="135"/>
      <c r="D36" s="135"/>
      <c r="E36" s="135"/>
      <c r="F36" s="135"/>
      <c r="G36" s="135"/>
      <c r="H36" s="135"/>
      <c r="I36" s="135"/>
      <c r="J36" s="135"/>
      <c r="K36" s="135"/>
      <c r="L36" s="135"/>
      <c r="M36" s="135"/>
      <c r="N36" s="135"/>
      <c r="O36" s="135"/>
      <c r="P36" s="135"/>
      <c r="Q36" s="135"/>
      <c r="R36" s="135"/>
      <c r="S36" s="135"/>
      <c r="T36" s="135"/>
      <c r="U36" s="135"/>
    </row>
    <row r="37" spans="2:21" x14ac:dyDescent="0.3">
      <c r="B37" s="134"/>
      <c r="C37" s="135" t="s">
        <v>139</v>
      </c>
      <c r="D37" s="135"/>
      <c r="E37" s="135"/>
      <c r="F37" s="135"/>
      <c r="G37" s="135"/>
      <c r="H37" s="135"/>
      <c r="I37" s="153" t="s">
        <v>333</v>
      </c>
      <c r="J37" s="135"/>
      <c r="K37" s="427" t="s">
        <v>334</v>
      </c>
      <c r="L37" s="428"/>
      <c r="M37" s="428"/>
      <c r="N37" s="428"/>
      <c r="O37" s="428"/>
      <c r="P37" s="428"/>
      <c r="Q37" s="428"/>
      <c r="R37" s="428"/>
      <c r="S37" s="428"/>
      <c r="T37" s="429"/>
      <c r="U37" s="135"/>
    </row>
    <row r="38" spans="2:21" ht="42.75" customHeight="1" x14ac:dyDescent="0.3">
      <c r="B38" s="134"/>
      <c r="C38" s="135" t="s">
        <v>140</v>
      </c>
      <c r="D38" s="135"/>
      <c r="E38" s="135"/>
      <c r="F38" s="135"/>
      <c r="G38" s="135"/>
      <c r="H38" s="135"/>
      <c r="I38" s="154" t="s">
        <v>135</v>
      </c>
      <c r="J38" s="135"/>
      <c r="K38" s="430"/>
      <c r="L38" s="431"/>
      <c r="M38" s="431"/>
      <c r="N38" s="431"/>
      <c r="O38" s="431"/>
      <c r="P38" s="431"/>
      <c r="Q38" s="431"/>
      <c r="R38" s="431"/>
      <c r="S38" s="431"/>
      <c r="T38" s="432"/>
      <c r="U38" s="135"/>
    </row>
    <row r="39" spans="2:21" x14ac:dyDescent="0.3">
      <c r="B39" s="134"/>
      <c r="C39" s="135"/>
      <c r="D39" s="135"/>
      <c r="E39" s="135"/>
      <c r="F39" s="135"/>
      <c r="G39" s="135"/>
      <c r="H39" s="135"/>
      <c r="I39" s="135"/>
      <c r="J39" s="135"/>
      <c r="K39" s="135"/>
      <c r="L39" s="135"/>
      <c r="M39" s="135"/>
      <c r="N39" s="135"/>
      <c r="O39" s="135"/>
      <c r="P39" s="135"/>
      <c r="Q39" s="135"/>
      <c r="R39" s="135"/>
      <c r="S39" s="135"/>
      <c r="T39" s="135"/>
      <c r="U39" s="135"/>
    </row>
    <row r="40" spans="2:21" x14ac:dyDescent="0.3">
      <c r="B40" s="134"/>
      <c r="C40" s="135"/>
      <c r="D40" s="135"/>
      <c r="E40" s="135"/>
      <c r="F40" s="135"/>
      <c r="G40" s="135"/>
      <c r="H40" s="135"/>
      <c r="I40" s="135"/>
      <c r="J40" s="135"/>
      <c r="K40" s="135"/>
      <c r="L40" s="135"/>
      <c r="M40" s="135"/>
      <c r="N40" s="135"/>
      <c r="O40" s="135"/>
      <c r="P40" s="135"/>
      <c r="Q40" s="135"/>
      <c r="R40" s="135"/>
      <c r="S40" s="135"/>
      <c r="T40" s="135"/>
      <c r="U40" s="135"/>
    </row>
    <row r="41" spans="2:21" x14ac:dyDescent="0.3">
      <c r="B41" s="134"/>
      <c r="C41" s="135" t="s">
        <v>141</v>
      </c>
      <c r="D41" s="135"/>
      <c r="E41" s="135"/>
      <c r="F41" s="135"/>
      <c r="G41" s="135"/>
      <c r="H41" s="135"/>
      <c r="I41" s="153" t="s">
        <v>335</v>
      </c>
      <c r="J41" s="135"/>
      <c r="K41" s="427" t="s">
        <v>142</v>
      </c>
      <c r="L41" s="428"/>
      <c r="M41" s="428"/>
      <c r="N41" s="428"/>
      <c r="O41" s="428"/>
      <c r="P41" s="428"/>
      <c r="Q41" s="428"/>
      <c r="R41" s="428"/>
      <c r="S41" s="428"/>
      <c r="T41" s="429"/>
      <c r="U41" s="135"/>
    </row>
    <row r="42" spans="2:21" x14ac:dyDescent="0.3">
      <c r="B42" s="134"/>
      <c r="C42" s="135"/>
      <c r="D42" s="135"/>
      <c r="E42" s="135"/>
      <c r="F42" s="135"/>
      <c r="G42" s="135"/>
      <c r="H42" s="135"/>
      <c r="I42" s="154" t="s">
        <v>135</v>
      </c>
      <c r="J42" s="135"/>
      <c r="K42" s="430"/>
      <c r="L42" s="431"/>
      <c r="M42" s="431"/>
      <c r="N42" s="431"/>
      <c r="O42" s="431"/>
      <c r="P42" s="431"/>
      <c r="Q42" s="431"/>
      <c r="R42" s="431"/>
      <c r="S42" s="431"/>
      <c r="T42" s="432"/>
      <c r="U42" s="135"/>
    </row>
    <row r="43" spans="2:21" x14ac:dyDescent="0.3">
      <c r="B43" s="134"/>
      <c r="C43" s="135"/>
      <c r="D43" s="135"/>
      <c r="E43" s="135"/>
      <c r="F43" s="135"/>
      <c r="G43" s="135"/>
      <c r="H43" s="135"/>
      <c r="I43" s="135"/>
      <c r="J43" s="135"/>
      <c r="K43" s="135"/>
      <c r="L43" s="135"/>
      <c r="M43" s="135"/>
      <c r="N43" s="135"/>
      <c r="O43" s="135"/>
      <c r="P43" s="135"/>
      <c r="Q43" s="135"/>
      <c r="R43" s="135"/>
      <c r="S43" s="135"/>
      <c r="T43" s="135"/>
      <c r="U43" s="135"/>
    </row>
    <row r="44" spans="2:21" ht="13.9" customHeight="1" x14ac:dyDescent="0.3">
      <c r="B44" s="134"/>
      <c r="C44" s="135" t="s">
        <v>373</v>
      </c>
      <c r="D44" s="135"/>
      <c r="E44" s="135"/>
      <c r="F44" s="135"/>
      <c r="G44" s="135"/>
      <c r="H44" s="135"/>
      <c r="I44" s="153" t="s">
        <v>336</v>
      </c>
      <c r="J44" s="135"/>
      <c r="K44" s="427" t="s">
        <v>143</v>
      </c>
      <c r="L44" s="428"/>
      <c r="M44" s="428"/>
      <c r="N44" s="428"/>
      <c r="O44" s="428"/>
      <c r="P44" s="428"/>
      <c r="Q44" s="428"/>
      <c r="R44" s="428"/>
      <c r="S44" s="428"/>
      <c r="T44" s="429"/>
      <c r="U44" s="135"/>
    </row>
    <row r="45" spans="2:21" ht="22.15" customHeight="1" x14ac:dyDescent="0.3">
      <c r="B45" s="134"/>
      <c r="C45" s="135"/>
      <c r="D45" s="135"/>
      <c r="E45" s="135"/>
      <c r="F45" s="135"/>
      <c r="G45" s="135"/>
      <c r="H45" s="135"/>
      <c r="I45" s="154" t="s">
        <v>135</v>
      </c>
      <c r="J45" s="135"/>
      <c r="K45" s="442"/>
      <c r="L45" s="443"/>
      <c r="M45" s="443"/>
      <c r="N45" s="443"/>
      <c r="O45" s="443"/>
      <c r="P45" s="443"/>
      <c r="Q45" s="443"/>
      <c r="R45" s="443"/>
      <c r="S45" s="443"/>
      <c r="T45" s="444"/>
      <c r="U45" s="135"/>
    </row>
    <row r="46" spans="2:21" ht="24.6" customHeight="1" x14ac:dyDescent="0.3">
      <c r="B46" s="134"/>
      <c r="C46" s="135"/>
      <c r="D46" s="135"/>
      <c r="E46" s="135"/>
      <c r="F46" s="135"/>
      <c r="G46" s="135"/>
      <c r="H46" s="135"/>
      <c r="I46" s="135"/>
      <c r="J46" s="135"/>
      <c r="K46" s="430"/>
      <c r="L46" s="431"/>
      <c r="M46" s="431"/>
      <c r="N46" s="431"/>
      <c r="O46" s="431"/>
      <c r="P46" s="431"/>
      <c r="Q46" s="431"/>
      <c r="R46" s="431"/>
      <c r="S46" s="431"/>
      <c r="T46" s="432"/>
      <c r="U46" s="135"/>
    </row>
    <row r="47" spans="2:21" x14ac:dyDescent="0.3">
      <c r="B47" s="134"/>
      <c r="C47" s="135"/>
      <c r="D47" s="135"/>
      <c r="E47" s="135"/>
      <c r="F47" s="135"/>
      <c r="G47" s="135"/>
      <c r="H47" s="135"/>
      <c r="I47" s="135"/>
      <c r="J47" s="135"/>
      <c r="K47" s="135"/>
      <c r="L47" s="135"/>
      <c r="M47" s="135"/>
      <c r="N47" s="135"/>
      <c r="O47" s="135"/>
      <c r="P47" s="135"/>
      <c r="Q47" s="135"/>
      <c r="R47" s="135"/>
      <c r="S47" s="135"/>
      <c r="T47" s="135"/>
      <c r="U47" s="135"/>
    </row>
    <row r="48" spans="2:21" x14ac:dyDescent="0.3">
      <c r="B48" s="134"/>
      <c r="C48" s="135" t="s">
        <v>374</v>
      </c>
      <c r="D48" s="135"/>
      <c r="E48" s="135"/>
      <c r="F48" s="135"/>
      <c r="G48" s="135"/>
      <c r="H48" s="135"/>
      <c r="I48" s="153" t="s">
        <v>337</v>
      </c>
      <c r="J48" s="135"/>
      <c r="K48" s="427" t="s">
        <v>372</v>
      </c>
      <c r="L48" s="428"/>
      <c r="M48" s="428"/>
      <c r="N48" s="428"/>
      <c r="O48" s="428"/>
      <c r="P48" s="428"/>
      <c r="Q48" s="428"/>
      <c r="R48" s="428"/>
      <c r="S48" s="428"/>
      <c r="T48" s="429"/>
      <c r="U48" s="135"/>
    </row>
    <row r="49" spans="2:21" x14ac:dyDescent="0.3">
      <c r="B49" s="134"/>
      <c r="C49" s="135"/>
      <c r="D49" s="135"/>
      <c r="E49" s="135"/>
      <c r="F49" s="135"/>
      <c r="G49" s="135"/>
      <c r="H49" s="135"/>
      <c r="I49" s="154" t="s">
        <v>135</v>
      </c>
      <c r="J49" s="135"/>
      <c r="K49" s="442"/>
      <c r="L49" s="443"/>
      <c r="M49" s="443"/>
      <c r="N49" s="443"/>
      <c r="O49" s="443"/>
      <c r="P49" s="443"/>
      <c r="Q49" s="443"/>
      <c r="R49" s="443"/>
      <c r="S49" s="443"/>
      <c r="T49" s="444"/>
      <c r="U49" s="135"/>
    </row>
    <row r="50" spans="2:21" x14ac:dyDescent="0.3">
      <c r="B50" s="134"/>
      <c r="C50" s="135"/>
      <c r="D50" s="135"/>
      <c r="E50" s="135"/>
      <c r="F50" s="135"/>
      <c r="G50" s="135"/>
      <c r="H50" s="135"/>
      <c r="I50" s="135"/>
      <c r="J50" s="135"/>
      <c r="K50" s="442"/>
      <c r="L50" s="443"/>
      <c r="M50" s="443"/>
      <c r="N50" s="443"/>
      <c r="O50" s="443"/>
      <c r="P50" s="443"/>
      <c r="Q50" s="443"/>
      <c r="R50" s="443"/>
      <c r="S50" s="443"/>
      <c r="T50" s="444"/>
      <c r="U50" s="135"/>
    </row>
    <row r="51" spans="2:21" x14ac:dyDescent="0.3">
      <c r="B51" s="134"/>
      <c r="C51" s="135"/>
      <c r="D51" s="135"/>
      <c r="E51" s="135"/>
      <c r="F51" s="135"/>
      <c r="G51" s="135"/>
      <c r="H51" s="135"/>
      <c r="I51" s="135"/>
      <c r="J51" s="135"/>
      <c r="K51" s="430"/>
      <c r="L51" s="431"/>
      <c r="M51" s="431"/>
      <c r="N51" s="431"/>
      <c r="O51" s="431"/>
      <c r="P51" s="431"/>
      <c r="Q51" s="431"/>
      <c r="R51" s="431"/>
      <c r="S51" s="431"/>
      <c r="T51" s="432"/>
      <c r="U51" s="135"/>
    </row>
    <row r="52" spans="2:21" x14ac:dyDescent="0.3">
      <c r="B52" s="134"/>
      <c r="C52" s="135"/>
      <c r="D52" s="135"/>
      <c r="E52" s="135"/>
      <c r="F52" s="135"/>
      <c r="G52" s="135"/>
      <c r="H52" s="135"/>
      <c r="I52" s="135"/>
      <c r="J52" s="135"/>
      <c r="K52" s="135"/>
      <c r="L52" s="135"/>
      <c r="M52" s="135"/>
      <c r="N52" s="135"/>
      <c r="O52" s="135"/>
      <c r="P52" s="135"/>
      <c r="Q52" s="135"/>
      <c r="R52" s="135"/>
      <c r="S52" s="135"/>
      <c r="T52" s="135"/>
      <c r="U52" s="135"/>
    </row>
    <row r="53" spans="2:21" x14ac:dyDescent="0.3">
      <c r="B53" s="134"/>
      <c r="C53" s="135" t="s">
        <v>144</v>
      </c>
      <c r="D53" s="135"/>
      <c r="E53" s="135"/>
      <c r="F53" s="135"/>
      <c r="G53" s="135"/>
      <c r="H53" s="135"/>
      <c r="I53" s="153" t="s">
        <v>338</v>
      </c>
      <c r="J53" s="135"/>
      <c r="K53" s="427" t="s">
        <v>145</v>
      </c>
      <c r="L53" s="428"/>
      <c r="M53" s="428"/>
      <c r="N53" s="428"/>
      <c r="O53" s="428"/>
      <c r="P53" s="428"/>
      <c r="Q53" s="428"/>
      <c r="R53" s="428"/>
      <c r="S53" s="428"/>
      <c r="T53" s="429"/>
      <c r="U53" s="135"/>
    </row>
    <row r="54" spans="2:21" x14ac:dyDescent="0.3">
      <c r="B54" s="134"/>
      <c r="C54" s="135"/>
      <c r="D54" s="135"/>
      <c r="E54" s="135"/>
      <c r="F54" s="135"/>
      <c r="G54" s="135"/>
      <c r="H54" s="135"/>
      <c r="I54" s="154" t="s">
        <v>135</v>
      </c>
      <c r="J54" s="135"/>
      <c r="K54" s="442"/>
      <c r="L54" s="443"/>
      <c r="M54" s="443"/>
      <c r="N54" s="443"/>
      <c r="O54" s="443"/>
      <c r="P54" s="443"/>
      <c r="Q54" s="443"/>
      <c r="R54" s="443"/>
      <c r="S54" s="443"/>
      <c r="T54" s="444"/>
      <c r="U54" s="135"/>
    </row>
    <row r="55" spans="2:21" x14ac:dyDescent="0.3">
      <c r="B55" s="134"/>
      <c r="C55" s="135"/>
      <c r="D55" s="135"/>
      <c r="E55" s="135"/>
      <c r="F55" s="135"/>
      <c r="G55" s="135"/>
      <c r="H55" s="135"/>
      <c r="I55" s="135"/>
      <c r="J55" s="135"/>
      <c r="K55" s="442"/>
      <c r="L55" s="443"/>
      <c r="M55" s="443"/>
      <c r="N55" s="443"/>
      <c r="O55" s="443"/>
      <c r="P55" s="443"/>
      <c r="Q55" s="443"/>
      <c r="R55" s="443"/>
      <c r="S55" s="443"/>
      <c r="T55" s="444"/>
      <c r="U55" s="135"/>
    </row>
    <row r="56" spans="2:21" x14ac:dyDescent="0.3">
      <c r="B56" s="134"/>
      <c r="C56" s="135"/>
      <c r="D56" s="135"/>
      <c r="E56" s="135"/>
      <c r="F56" s="135"/>
      <c r="G56" s="135"/>
      <c r="H56" s="135"/>
      <c r="I56" s="135"/>
      <c r="J56" s="135"/>
      <c r="K56" s="430"/>
      <c r="L56" s="431"/>
      <c r="M56" s="431"/>
      <c r="N56" s="431"/>
      <c r="O56" s="431"/>
      <c r="P56" s="431"/>
      <c r="Q56" s="431"/>
      <c r="R56" s="431"/>
      <c r="S56" s="431"/>
      <c r="T56" s="432"/>
      <c r="U56" s="135"/>
    </row>
    <row r="57" spans="2:21" x14ac:dyDescent="0.3">
      <c r="B57" s="134"/>
      <c r="C57" s="135"/>
      <c r="D57" s="135"/>
      <c r="E57" s="135"/>
      <c r="F57" s="135"/>
      <c r="G57" s="135"/>
      <c r="H57" s="135"/>
      <c r="I57" s="135"/>
      <c r="J57" s="135"/>
      <c r="K57" s="135"/>
      <c r="L57" s="135"/>
      <c r="M57" s="135"/>
      <c r="N57" s="135"/>
      <c r="O57" s="135"/>
      <c r="P57" s="135"/>
      <c r="Q57" s="135"/>
      <c r="R57" s="135"/>
      <c r="S57" s="135"/>
      <c r="T57" s="135"/>
      <c r="U57" s="135"/>
    </row>
    <row r="58" spans="2:21" x14ac:dyDescent="0.3">
      <c r="B58" s="134"/>
      <c r="C58" s="135" t="s">
        <v>146</v>
      </c>
      <c r="D58" s="135"/>
      <c r="E58" s="135"/>
      <c r="F58" s="135"/>
      <c r="G58" s="135"/>
      <c r="H58" s="135"/>
      <c r="I58" s="154" t="s">
        <v>339</v>
      </c>
      <c r="J58" s="135"/>
      <c r="K58" s="427" t="s">
        <v>152</v>
      </c>
      <c r="L58" s="428"/>
      <c r="M58" s="428"/>
      <c r="N58" s="428"/>
      <c r="O58" s="428"/>
      <c r="P58" s="428"/>
      <c r="Q58" s="428"/>
      <c r="R58" s="428"/>
      <c r="S58" s="428"/>
      <c r="T58" s="429"/>
      <c r="U58" s="135"/>
    </row>
    <row r="59" spans="2:21" x14ac:dyDescent="0.3">
      <c r="B59" s="134"/>
      <c r="C59" s="135"/>
      <c r="D59" s="135"/>
      <c r="E59" s="135"/>
      <c r="F59" s="135"/>
      <c r="G59" s="135"/>
      <c r="H59" s="135"/>
      <c r="I59" s="135"/>
      <c r="J59" s="135"/>
      <c r="K59" s="430"/>
      <c r="L59" s="431"/>
      <c r="M59" s="431"/>
      <c r="N59" s="431"/>
      <c r="O59" s="431"/>
      <c r="P59" s="431"/>
      <c r="Q59" s="431"/>
      <c r="R59" s="431"/>
      <c r="S59" s="431"/>
      <c r="T59" s="432"/>
      <c r="U59" s="135"/>
    </row>
    <row r="60" spans="2:21" x14ac:dyDescent="0.3">
      <c r="B60" s="134"/>
      <c r="C60" s="135"/>
      <c r="D60" s="135"/>
      <c r="E60" s="135"/>
      <c r="F60" s="135"/>
      <c r="G60" s="135"/>
      <c r="H60" s="135"/>
      <c r="I60" s="135"/>
      <c r="J60" s="135"/>
      <c r="K60" s="135"/>
      <c r="L60" s="135"/>
      <c r="M60" s="135"/>
      <c r="N60" s="135"/>
      <c r="O60" s="135"/>
      <c r="P60" s="135"/>
      <c r="Q60" s="135"/>
      <c r="R60" s="135"/>
      <c r="S60" s="135"/>
      <c r="T60" s="135"/>
      <c r="U60" s="135"/>
    </row>
    <row r="61" spans="2:21" ht="14.45" customHeight="1" x14ac:dyDescent="0.3">
      <c r="B61" s="134"/>
      <c r="C61" s="135" t="s">
        <v>351</v>
      </c>
      <c r="D61" s="135"/>
      <c r="E61" s="135"/>
      <c r="F61" s="135"/>
      <c r="G61" s="135"/>
      <c r="H61" s="135"/>
      <c r="I61" s="154" t="s">
        <v>340</v>
      </c>
      <c r="J61" s="135"/>
      <c r="K61" s="433" t="s">
        <v>525</v>
      </c>
      <c r="L61" s="434"/>
      <c r="M61" s="434"/>
      <c r="N61" s="434"/>
      <c r="O61" s="434"/>
      <c r="P61" s="434"/>
      <c r="Q61" s="434"/>
      <c r="R61" s="434"/>
      <c r="S61" s="434"/>
      <c r="T61" s="435"/>
      <c r="U61" s="135"/>
    </row>
    <row r="62" spans="2:21" ht="22.15" customHeight="1" x14ac:dyDescent="0.3">
      <c r="B62" s="134"/>
      <c r="C62" s="135"/>
      <c r="D62" s="135"/>
      <c r="E62" s="135"/>
      <c r="F62" s="135"/>
      <c r="G62" s="135"/>
      <c r="H62" s="135"/>
      <c r="I62" s="135"/>
      <c r="J62" s="135"/>
      <c r="K62" s="436"/>
      <c r="L62" s="437"/>
      <c r="M62" s="437"/>
      <c r="N62" s="437"/>
      <c r="O62" s="437"/>
      <c r="P62" s="437"/>
      <c r="Q62" s="437"/>
      <c r="R62" s="437"/>
      <c r="S62" s="437"/>
      <c r="T62" s="438"/>
      <c r="U62" s="135"/>
    </row>
    <row r="63" spans="2:21" x14ac:dyDescent="0.3">
      <c r="B63" s="134"/>
      <c r="C63" s="135"/>
      <c r="D63" s="135"/>
      <c r="E63" s="135"/>
      <c r="F63" s="135"/>
      <c r="G63" s="135"/>
      <c r="H63" s="135"/>
      <c r="I63" s="135"/>
      <c r="J63" s="135"/>
      <c r="K63" s="436"/>
      <c r="L63" s="437"/>
      <c r="M63" s="437"/>
      <c r="N63" s="437"/>
      <c r="O63" s="437"/>
      <c r="P63" s="437"/>
      <c r="Q63" s="437"/>
      <c r="R63" s="437"/>
      <c r="S63" s="437"/>
      <c r="T63" s="438"/>
      <c r="U63" s="135"/>
    </row>
    <row r="64" spans="2:21" ht="50.25" customHeight="1" x14ac:dyDescent="0.3">
      <c r="B64" s="134"/>
      <c r="C64" s="135"/>
      <c r="D64" s="135"/>
      <c r="E64" s="135"/>
      <c r="F64" s="135"/>
      <c r="G64" s="135"/>
      <c r="H64" s="135"/>
      <c r="I64" s="135"/>
      <c r="J64" s="135"/>
      <c r="K64" s="439"/>
      <c r="L64" s="440"/>
      <c r="M64" s="440"/>
      <c r="N64" s="440"/>
      <c r="O64" s="440"/>
      <c r="P64" s="440"/>
      <c r="Q64" s="440"/>
      <c r="R64" s="440"/>
      <c r="S64" s="440"/>
      <c r="T64" s="441"/>
      <c r="U64" s="135"/>
    </row>
    <row r="65" spans="2:21" ht="15.6" customHeight="1" x14ac:dyDescent="0.3">
      <c r="B65" s="134"/>
      <c r="C65" s="135"/>
      <c r="D65" s="135"/>
      <c r="E65" s="135"/>
      <c r="F65" s="135"/>
      <c r="G65" s="135"/>
      <c r="H65" s="135"/>
      <c r="I65" s="135"/>
      <c r="J65" s="135"/>
      <c r="K65" s="135"/>
      <c r="L65" s="135"/>
      <c r="M65" s="135"/>
      <c r="N65" s="135"/>
      <c r="O65" s="135"/>
      <c r="P65" s="135"/>
      <c r="Q65" s="135"/>
      <c r="R65" s="135"/>
      <c r="S65" s="135"/>
      <c r="T65" s="135"/>
      <c r="U65" s="135"/>
    </row>
    <row r="66" spans="2:21" x14ac:dyDescent="0.3">
      <c r="B66" s="136"/>
    </row>
    <row r="67" spans="2:21" x14ac:dyDescent="0.3">
      <c r="B67" s="136"/>
    </row>
    <row r="68" spans="2:21" x14ac:dyDescent="0.3">
      <c r="B68" s="136"/>
    </row>
    <row r="69" spans="2:21" x14ac:dyDescent="0.3">
      <c r="B69" s="136"/>
    </row>
    <row r="70" spans="2:21" x14ac:dyDescent="0.3">
      <c r="B70" s="136"/>
    </row>
    <row r="71" spans="2:21" x14ac:dyDescent="0.3">
      <c r="B71" s="136"/>
    </row>
    <row r="72" spans="2:21" x14ac:dyDescent="0.3">
      <c r="B72" s="136"/>
    </row>
    <row r="73" spans="2:21" x14ac:dyDescent="0.3">
      <c r="B73" s="136"/>
    </row>
    <row r="74" spans="2:21" x14ac:dyDescent="0.3">
      <c r="B74" s="136"/>
    </row>
    <row r="75" spans="2:21" x14ac:dyDescent="0.3">
      <c r="B75" s="136"/>
    </row>
    <row r="76" spans="2:21" x14ac:dyDescent="0.3">
      <c r="B76" s="136"/>
    </row>
    <row r="77" spans="2:21" x14ac:dyDescent="0.3">
      <c r="B77" s="136"/>
    </row>
    <row r="78" spans="2:21" x14ac:dyDescent="0.3">
      <c r="B78" s="136"/>
    </row>
  </sheetData>
  <sheetProtection formatCells="0" formatColumns="0" formatRows="0" insertColumns="0" insertRows="0"/>
  <mergeCells count="8">
    <mergeCell ref="K34:T35"/>
    <mergeCell ref="K61:T64"/>
    <mergeCell ref="K58:T59"/>
    <mergeCell ref="K37:T38"/>
    <mergeCell ref="K41:T42"/>
    <mergeCell ref="K44:T46"/>
    <mergeCell ref="K48:T51"/>
    <mergeCell ref="K53:T56"/>
  </mergeCells>
  <pageMargins left="0.70866141732283472" right="0.70866141732283472" top="0.74803149606299213" bottom="0.74803149606299213" header="0.31496062992125984" footer="0.31496062992125984"/>
  <pageSetup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FDC74C-0769-4CFC-8C5F-6CD981DD67F7}">
  <dimension ref="B1:AQ19"/>
  <sheetViews>
    <sheetView zoomScaleNormal="100" workbookViewId="0">
      <selection activeCell="O16" sqref="O16"/>
    </sheetView>
  </sheetViews>
  <sheetFormatPr defaultColWidth="8.85546875" defaultRowHeight="16.5" x14ac:dyDescent="0.3"/>
  <cols>
    <col min="1" max="1" width="4.7109375" style="136" customWidth="1"/>
    <col min="2" max="2" width="3.42578125" style="136" customWidth="1"/>
    <col min="3" max="3" width="49.7109375" style="231" customWidth="1"/>
    <col min="4" max="4" width="3.7109375" style="136" customWidth="1"/>
    <col min="5" max="5" width="2.85546875" style="136" customWidth="1"/>
    <col min="6" max="6" width="3.7109375" style="136" customWidth="1"/>
    <col min="7" max="8" width="16" style="231"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2"/>
      <c r="D2" s="135"/>
      <c r="E2" s="135"/>
      <c r="F2" s="135"/>
      <c r="G2" s="135"/>
      <c r="H2" s="135"/>
      <c r="I2" s="135"/>
      <c r="J2" s="135"/>
    </row>
    <row r="3" spans="2:43" x14ac:dyDescent="0.3">
      <c r="B3" s="135"/>
      <c r="C3" s="174" t="str">
        <f>'0-Instructiuni'!C3</f>
        <v>PROGRAMUL REGIONAL NORD-VEST 2021-2027</v>
      </c>
      <c r="D3" s="233"/>
      <c r="E3" s="139"/>
      <c r="F3" s="139"/>
      <c r="G3" s="139"/>
      <c r="H3" s="139"/>
      <c r="I3" s="140"/>
      <c r="J3" s="135"/>
    </row>
    <row r="4" spans="2:43" x14ac:dyDescent="0.3">
      <c r="B4" s="135"/>
      <c r="C4" s="552" t="str">
        <f>'0-Instructiuni'!C4</f>
        <v>Sprijinirea internationalizarii IMM-urilor din regiunea de Nord-Vest</v>
      </c>
      <c r="D4" s="553"/>
      <c r="E4" s="553"/>
      <c r="F4" s="553"/>
      <c r="G4" s="553"/>
      <c r="H4" s="553"/>
      <c r="I4" s="554"/>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8">
        <f>'5-Analiza financiara'!I8</f>
        <v>0</v>
      </c>
      <c r="N7" s="258">
        <f>'5-Analiza financiara'!J8</f>
        <v>0</v>
      </c>
      <c r="O7" s="258">
        <f>'5-Analiza financiara'!K8</f>
        <v>1</v>
      </c>
      <c r="P7" s="258">
        <f>'5-Analiza financiara'!L8</f>
        <v>2</v>
      </c>
      <c r="Q7" s="258">
        <f>'5-Analiza financiara'!M8</f>
        <v>3</v>
      </c>
      <c r="R7" s="258">
        <f>'5-Analiza financiara'!N8</f>
        <v>4</v>
      </c>
      <c r="S7" s="258">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5" t="s">
        <v>324</v>
      </c>
      <c r="D9" s="135"/>
      <c r="F9" s="135"/>
      <c r="G9" s="555" t="s">
        <v>325</v>
      </c>
      <c r="H9" s="252"/>
      <c r="I9" s="135"/>
      <c r="K9" s="135"/>
      <c r="L9" s="234" t="str">
        <f>'5-Analiza financiara'!H12</f>
        <v>Istoric</v>
      </c>
      <c r="M9" s="234" t="str">
        <f>'5-Analiza financiara'!I12</f>
        <v>Implementare</v>
      </c>
      <c r="N9" s="234" t="str">
        <f>'5-Analiza financiara'!J12</f>
        <v>Implementare</v>
      </c>
      <c r="O9" s="234" t="str">
        <f>'5-Analiza financiara'!K12</f>
        <v>Operare</v>
      </c>
      <c r="P9" s="234" t="str">
        <f>'5-Analiza financiara'!L12</f>
        <v>Operare</v>
      </c>
      <c r="Q9" s="234" t="str">
        <f>'5-Analiza financiara'!M12</f>
        <v>Operare</v>
      </c>
      <c r="R9" s="234" t="str">
        <f>'5-Analiza financiara'!N12</f>
        <v>Operare</v>
      </c>
      <c r="S9" s="234" t="str">
        <f>'5-Analiza financiara'!O12</f>
        <v>Operare</v>
      </c>
      <c r="T9" s="234" t="str">
        <f>'5-Analiza financiara'!P12</f>
        <v>Operare</v>
      </c>
      <c r="U9" s="234" t="str">
        <f>'5-Analiza financiara'!Q12</f>
        <v>Operare</v>
      </c>
      <c r="V9" s="234" t="str">
        <f>'5-Analiza financiara'!R12</f>
        <v>Operare</v>
      </c>
      <c r="W9" s="234" t="str">
        <f>'5-Analiza financiara'!S12</f>
        <v>Operare</v>
      </c>
      <c r="X9" s="234" t="str">
        <f>'5-Analiza financiara'!T12</f>
        <v>Operare</v>
      </c>
      <c r="Y9" s="234" t="str">
        <f>'5-Analiza financiara'!U12</f>
        <v>Operare</v>
      </c>
      <c r="Z9" s="234" t="str">
        <f>'5-Analiza financiara'!V12</f>
        <v>Operare</v>
      </c>
      <c r="AA9" s="234" t="str">
        <f>'5-Analiza financiara'!W12</f>
        <v>Operare</v>
      </c>
      <c r="AB9" s="234" t="str">
        <f>'5-Analiza financiara'!X12</f>
        <v>Operare</v>
      </c>
      <c r="AC9" s="234" t="str">
        <f>'5-Analiza financiara'!Y12</f>
        <v>Operare</v>
      </c>
      <c r="AD9" s="234" t="str">
        <f>'5-Analiza financiara'!Z12</f>
        <v>Operare</v>
      </c>
      <c r="AE9" s="234" t="str">
        <f>'5-Analiza financiara'!AA12</f>
        <v>Operare</v>
      </c>
      <c r="AF9" s="234" t="str">
        <f>'5-Analiza financiara'!AB12</f>
        <v>Operare</v>
      </c>
      <c r="AG9" s="234" t="str">
        <f>'5-Analiza financiara'!AC12</f>
        <v>Operare</v>
      </c>
      <c r="AH9" s="234" t="str">
        <f>'5-Analiza financiara'!AD12</f>
        <v>Operare</v>
      </c>
      <c r="AI9" s="234" t="str">
        <f>'5-Analiza financiara'!AE12</f>
        <v>Operare</v>
      </c>
      <c r="AJ9" s="234" t="str">
        <f>'5-Analiza financiara'!AF12</f>
        <v>Operare</v>
      </c>
      <c r="AK9" s="234" t="str">
        <f>'5-Analiza financiara'!AG12</f>
        <v>Operare</v>
      </c>
      <c r="AL9" s="234" t="str">
        <f>'5-Analiza financiara'!AH12</f>
        <v>Operare</v>
      </c>
      <c r="AM9" s="234" t="str">
        <f>'5-Analiza financiara'!AI12</f>
        <v>Operare</v>
      </c>
      <c r="AN9" s="234" t="str">
        <f>'5-Analiza financiara'!AJ12</f>
        <v>Operare</v>
      </c>
      <c r="AO9" s="234" t="str">
        <f>'5-Analiza financiara'!AK12</f>
        <v>Operare</v>
      </c>
      <c r="AP9" s="234" t="str">
        <f>'5-Analiza financiara'!AL12</f>
        <v>Operare</v>
      </c>
      <c r="AQ9" s="135"/>
    </row>
    <row r="10" spans="2:43" ht="27" customHeight="1" thickBot="1" x14ac:dyDescent="0.35">
      <c r="B10" s="135"/>
      <c r="C10" s="556"/>
      <c r="D10" s="135"/>
      <c r="F10" s="135"/>
      <c r="G10" s="556"/>
      <c r="H10" s="252"/>
      <c r="I10" s="135"/>
      <c r="K10" s="135"/>
      <c r="L10" s="235"/>
      <c r="M10" s="235">
        <f>'5-Analiza financiara'!I9</f>
        <v>2026</v>
      </c>
      <c r="N10" s="235">
        <f>'5-Analiza financiara'!J9</f>
        <v>2027</v>
      </c>
      <c r="O10" s="235">
        <f>'5-Analiza financiara'!K9</f>
        <v>2028</v>
      </c>
      <c r="P10" s="235">
        <f>'5-Analiza financiara'!L9</f>
        <v>2029</v>
      </c>
      <c r="Q10" s="235">
        <f>'5-Analiza financiara'!M9</f>
        <v>2030</v>
      </c>
      <c r="R10" s="235">
        <f>'5-Analiza financiara'!N9</f>
        <v>2031</v>
      </c>
      <c r="S10" s="235">
        <f>'5-Analiza financiara'!O9</f>
        <v>2032</v>
      </c>
      <c r="T10" s="235">
        <f>'5-Analiza financiara'!P9</f>
        <v>2033</v>
      </c>
      <c r="U10" s="235">
        <f>'5-Analiza financiara'!Q9</f>
        <v>2034</v>
      </c>
      <c r="V10" s="235">
        <f>'5-Analiza financiara'!R9</f>
        <v>2035</v>
      </c>
      <c r="W10" s="235">
        <f>'5-Analiza financiara'!S9</f>
        <v>2036</v>
      </c>
      <c r="X10" s="235">
        <f>'5-Analiza financiara'!T9</f>
        <v>2037</v>
      </c>
      <c r="Y10" s="235">
        <f>'5-Analiza financiara'!U9</f>
        <v>2038</v>
      </c>
      <c r="Z10" s="235">
        <f>'5-Analiza financiara'!V9</f>
        <v>2039</v>
      </c>
      <c r="AA10" s="235">
        <f>'5-Analiza financiara'!W9</f>
        <v>2040</v>
      </c>
      <c r="AB10" s="235">
        <f>'5-Analiza financiara'!X9</f>
        <v>2041</v>
      </c>
      <c r="AC10" s="235">
        <f>'5-Analiza financiara'!Y9</f>
        <v>2042</v>
      </c>
      <c r="AD10" s="235">
        <f>'5-Analiza financiara'!Z9</f>
        <v>2043</v>
      </c>
      <c r="AE10" s="235">
        <f>'5-Analiza financiara'!AA9</f>
        <v>2044</v>
      </c>
      <c r="AF10" s="235">
        <f>'5-Analiza financiara'!AB9</f>
        <v>2045</v>
      </c>
      <c r="AG10" s="235">
        <f>'5-Analiza financiara'!AC9</f>
        <v>2046</v>
      </c>
      <c r="AH10" s="235">
        <f>'5-Analiza financiara'!AD9</f>
        <v>2047</v>
      </c>
      <c r="AI10" s="235">
        <f>'5-Analiza financiara'!AE9</f>
        <v>2048</v>
      </c>
      <c r="AJ10" s="235">
        <f>'5-Analiza financiara'!AF9</f>
        <v>2049</v>
      </c>
      <c r="AK10" s="235">
        <f>'5-Analiza financiara'!AG9</f>
        <v>2050</v>
      </c>
      <c r="AL10" s="235">
        <f>'5-Analiza financiara'!AH9</f>
        <v>2051</v>
      </c>
      <c r="AM10" s="235">
        <f>'5-Analiza financiara'!AI9</f>
        <v>2052</v>
      </c>
      <c r="AN10" s="235">
        <f>'5-Analiza financiara'!AJ9</f>
        <v>2053</v>
      </c>
      <c r="AO10" s="235">
        <f>'5-Analiza financiara'!AK9</f>
        <v>2054</v>
      </c>
      <c r="AP10" s="235">
        <f>'5-Analiza financiara'!AL9</f>
        <v>2055</v>
      </c>
      <c r="AQ10" s="135"/>
    </row>
    <row r="11" spans="2:43" x14ac:dyDescent="0.3">
      <c r="B11" s="135"/>
      <c r="C11" s="232"/>
      <c r="D11" s="135"/>
      <c r="F11" s="135"/>
      <c r="G11" s="232"/>
      <c r="H11" s="232"/>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6" t="s">
        <v>326</v>
      </c>
      <c r="D12" s="135"/>
      <c r="F12" s="135"/>
      <c r="G12" s="237" t="s">
        <v>123</v>
      </c>
      <c r="H12" s="251" t="s">
        <v>380</v>
      </c>
      <c r="I12" s="135"/>
      <c r="K12" s="135"/>
      <c r="L12" s="238" t="str">
        <f>IF(ISERROR(ROUND(('2-Bilant_PJFSP'!H13+'2-Bilant_PJFSP'!H19+'2-Bilant_PJFSP'!H20)/('2-Bilant_PJFSP'!H23+'2-Bilant_PJFSP'!H26+'2-Bilant_PJFSP'!H27+'2-Bilant_PJFSP'!H28),2)),"",ROUND(('2-Bilant_PJFSP'!H13+'2-Bilant_PJFSP'!H19+'2-Bilant_PJFSP'!H20)/('2-Bilant_PJFSP'!H23+'2-Bilant_PJFSP'!H26+'2-Bilant_PJFSP'!H27+'2-Bilant_PJFSP'!H28),2))</f>
        <v/>
      </c>
      <c r="AQ12" s="135"/>
    </row>
    <row r="13" spans="2:43" ht="49.5" x14ac:dyDescent="0.3">
      <c r="B13" s="135"/>
      <c r="C13" s="236" t="s">
        <v>327</v>
      </c>
      <c r="D13" s="135"/>
      <c r="F13" s="135"/>
      <c r="G13" s="237" t="s">
        <v>124</v>
      </c>
      <c r="H13" s="251" t="s">
        <v>381</v>
      </c>
      <c r="I13" s="135"/>
      <c r="K13" s="135"/>
      <c r="L13" s="239" t="str">
        <f>IF('2-Bilant_PJFSP'!H40&lt;0,"nu se calculeaza",IF(ISERROR(ROUND('2-Bilant_PJFSP'!H40/'2-Bilant_PJFSP'!H44,2)),"",ROUND('2-Bilant_PJFSP'!H40/'2-Bilant_PJFSP'!H44,2)))</f>
        <v/>
      </c>
      <c r="AQ13" s="135"/>
    </row>
    <row r="14" spans="2:43" ht="49.5" x14ac:dyDescent="0.3">
      <c r="B14" s="135"/>
      <c r="C14" s="236" t="s">
        <v>328</v>
      </c>
      <c r="D14" s="135"/>
      <c r="F14" s="135"/>
      <c r="G14" s="237" t="s">
        <v>528</v>
      </c>
      <c r="H14" s="251" t="s">
        <v>382</v>
      </c>
      <c r="I14" s="135"/>
      <c r="K14" s="135"/>
      <c r="M14" s="240" t="str">
        <f>IF(M7&lt;='1-Inputuri'!$I$50,IF('5-Analiza financiara'!I83&lt;=0,"NEGATIV","POZITIV"),"")</f>
        <v>NEGATIV</v>
      </c>
      <c r="N14" s="240" t="str">
        <f>IF(N7&lt;='1-Inputuri'!$I$50,IF('5-Analiza financiara'!J83&lt;=0,"NEGATIV","POZITIV"),"")</f>
        <v>NEGATIV</v>
      </c>
      <c r="O14" s="240" t="str">
        <f>IF(O7&lt;='1-Inputuri'!$I$50,IF('5-Analiza financiara'!K83&lt;=0,"NEGATIV","POZITIV"),"")</f>
        <v/>
      </c>
      <c r="P14" s="240" t="str">
        <f>IF(P7&lt;='1-Inputuri'!$I$50,IF('5-Analiza financiara'!L83&lt;=0,"NEGATIV","POZITIV"),"")</f>
        <v/>
      </c>
      <c r="Q14" s="240" t="str">
        <f>IF(Q7&lt;='1-Inputuri'!$I$50,IF('5-Analiza financiara'!M83&lt;=0,"NEGATIV","POZITIV"),"")</f>
        <v/>
      </c>
      <c r="R14" s="240" t="str">
        <f>IF(R7&lt;='1-Inputuri'!$I$50,IF('5-Analiza financiara'!N83&lt;=0,"NEGATIV","POZITIV"),"")</f>
        <v/>
      </c>
      <c r="S14" s="240" t="str">
        <f>IF(S7&lt;='1-Inputuri'!$I$50,IF('5-Analiza financiara'!O83&lt;=0,"NEGATIV","POZITIV"),"")</f>
        <v/>
      </c>
      <c r="T14" s="240" t="str">
        <f>IF(T7&lt;='1-Inputuri'!$I$50,IF('5-Analiza financiara'!P83&lt;=0,"NEGATIV","POZITIV"),"")</f>
        <v/>
      </c>
      <c r="U14" s="240" t="str">
        <f>IF(U7&lt;='1-Inputuri'!$I$50,IF('5-Analiza financiara'!Q83&lt;=0,"NEGATIV","POZITIV"),"")</f>
        <v/>
      </c>
      <c r="V14" s="240" t="str">
        <f>IF(V7&lt;='1-Inputuri'!$I$50,IF('5-Analiza financiara'!R83&lt;=0,"NEGATIV","POZITIV"),"")</f>
        <v/>
      </c>
      <c r="W14" s="240" t="str">
        <f>IF(W7&lt;='1-Inputuri'!$I$50,IF('5-Analiza financiara'!S83&lt;=0,"NEGATIV","POZITIV"),"")</f>
        <v/>
      </c>
      <c r="X14" s="240" t="str">
        <f>IF(X7&lt;='1-Inputuri'!$I$50,IF('5-Analiza financiara'!T83&lt;=0,"NEGATIV","POZITIV"),"")</f>
        <v/>
      </c>
      <c r="Y14" s="240" t="str">
        <f>IF(Y7&lt;='1-Inputuri'!$I$50,IF('5-Analiza financiara'!U83&lt;=0,"NEGATIV","POZITIV"),"")</f>
        <v/>
      </c>
      <c r="Z14" s="240" t="str">
        <f>IF(Z7&lt;='1-Inputuri'!$I$50,IF('5-Analiza financiara'!V83&lt;=0,"NEGATIV","POZITIV"),"")</f>
        <v/>
      </c>
      <c r="AA14" s="240" t="str">
        <f>IF(AA7&lt;='1-Inputuri'!$I$50,IF('5-Analiza financiara'!W83&lt;=0,"NEGATIV","POZITIV"),"")</f>
        <v/>
      </c>
      <c r="AB14" s="240" t="str">
        <f>IF(AB7&lt;='1-Inputuri'!$I$50,IF('5-Analiza financiara'!X83&lt;=0,"NEGATIV","POZITIV"),"")</f>
        <v/>
      </c>
      <c r="AC14" s="240" t="str">
        <f>IF(AC7&lt;='1-Inputuri'!$I$50,IF('5-Analiza financiara'!Y83&lt;=0,"NEGATIV","POZITIV"),"")</f>
        <v/>
      </c>
      <c r="AD14" s="240" t="str">
        <f>IF(AD7&lt;='1-Inputuri'!$I$50,IF('5-Analiza financiara'!Z83&lt;=0,"NEGATIV","POZITIV"),"")</f>
        <v/>
      </c>
      <c r="AE14" s="240" t="str">
        <f>IF(AE7&lt;='1-Inputuri'!$I$50,IF('5-Analiza financiara'!AA83&lt;=0,"NEGATIV","POZITIV"),"")</f>
        <v/>
      </c>
      <c r="AF14" s="240" t="str">
        <f>IF(AF7&lt;='1-Inputuri'!$I$50,IF('5-Analiza financiara'!AB83&lt;=0,"NEGATIV","POZITIV"),"")</f>
        <v/>
      </c>
      <c r="AG14" s="240" t="str">
        <f>IF(AG7&lt;='1-Inputuri'!$I$50,IF('5-Analiza financiara'!AC83&lt;=0,"NEGATIV","POZITIV"),"")</f>
        <v/>
      </c>
      <c r="AH14" s="240" t="str">
        <f>IF(AH7&lt;='1-Inputuri'!$I$50,IF('5-Analiza financiara'!AD83&lt;=0,"NEGATIV","POZITIV"),"")</f>
        <v/>
      </c>
      <c r="AI14" s="240" t="str">
        <f>IF(AI7&lt;='1-Inputuri'!$I$50,IF('5-Analiza financiara'!AE83&lt;=0,"NEGATIV","POZITIV"),"")</f>
        <v/>
      </c>
      <c r="AJ14" s="240" t="str">
        <f>IF(AJ7&lt;='1-Inputuri'!$I$50,IF('5-Analiza financiara'!AF83&lt;=0,"NEGATIV","POZITIV"),"")</f>
        <v/>
      </c>
      <c r="AK14" s="240" t="str">
        <f>IF(AK7&lt;='1-Inputuri'!$I$50,IF('5-Analiza financiara'!AG83&lt;=0,"NEGATIV","POZITIV"),"")</f>
        <v/>
      </c>
      <c r="AL14" s="240" t="str">
        <f>IF(AL7&lt;='1-Inputuri'!$I$50,IF('5-Analiza financiara'!AH83&lt;=0,"NEGATIV","POZITIV"),"")</f>
        <v/>
      </c>
      <c r="AM14" s="240" t="str">
        <f>IF(AM7&lt;='1-Inputuri'!$I$50,IF('5-Analiza financiara'!AI83&lt;=0,"NEGATIV","POZITIV"),"")</f>
        <v/>
      </c>
      <c r="AN14" s="240" t="str">
        <f>IF(AN7&lt;='1-Inputuri'!$I$50,IF('5-Analiza financiara'!AJ83&lt;=0,"NEGATIV","POZITIV"),"")</f>
        <v/>
      </c>
      <c r="AO14" s="240" t="str">
        <f>IF(AO7&lt;='1-Inputuri'!$I$50,IF('5-Analiza financiara'!AK83&lt;=0,"NEGATIV","POZITIV"),"")</f>
        <v/>
      </c>
      <c r="AP14" s="240" t="str">
        <f>IF(AP7&lt;='1-Inputuri'!$I$50,IF('5-Analiza financiara'!AL83&lt;=0,"NEGATIV","POZITIV"),"")</f>
        <v/>
      </c>
      <c r="AQ14" s="135"/>
    </row>
    <row r="15" spans="2:43" x14ac:dyDescent="0.3">
      <c r="B15" s="135"/>
      <c r="C15" s="232"/>
      <c r="D15" s="135"/>
      <c r="F15" s="135"/>
      <c r="G15" s="232"/>
      <c r="H15" s="232"/>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6" t="s">
        <v>527</v>
      </c>
      <c r="D16" s="135"/>
      <c r="F16" s="135"/>
      <c r="G16" s="237" t="s">
        <v>124</v>
      </c>
      <c r="H16" s="251" t="s">
        <v>377</v>
      </c>
      <c r="I16" s="135"/>
      <c r="K16" s="135"/>
      <c r="M16" s="241" t="str">
        <f>IF('1-Inputuri'!E22="1",IF(AND('4-Buget cerere'!$E$37=0,M7=1),"?",IF(M7=1,(SUM('1-Inputuri'!L$61:N$61)-'2-Bilant_PJFSP'!$G$111)/'4-Buget cerere'!$E$43,"")),IF(AND('4-Buget cerere'!$E$37=0,M7=1),"?",IF(M7=1,(SUM('1-Inputuri'!L$61:N$61)-'2-Bilant_PJFSP'!$G$111)/'4-Buget cerere'!$E$43,"")))</f>
        <v/>
      </c>
      <c r="N16" s="241" t="str">
        <f>IF(AND('4-Buget cerere'!$E$37=0,N7=1),"?",IF(N7=1,(SUM('1-Inputuri'!M$61:O$61)-'2-Bilant_PJFSP'!$G$111)/'4-Buget cerere'!$E$43,""))</f>
        <v/>
      </c>
      <c r="O16" s="241" t="str">
        <f>IF(AND('4-Buget cerere'!$E$37=0,O7=1),"?",IF(O7=1,(SUM('1-Inputuri'!N$61:P$61)-'2-Bilant_PJFSP'!$G$113)/'4-Buget cerere'!$E$43,""))</f>
        <v>?</v>
      </c>
      <c r="P16" s="241" t="str">
        <f>IF(AND('4-Buget cerere'!$E$37=0,P7=1),"?",IF(P7=1,(SUM('1-Inputuri'!O$61:Q$61)-'2-Bilant_PJFSP'!$G$111)/'4-Buget cerere'!$E$43,""))</f>
        <v/>
      </c>
      <c r="Q16" s="241" t="str">
        <f>IF(AND('4-Buget cerere'!$E$37=0,Q7=1),"?",IF(Q7=1,(SUM('1-Inputuri'!P$61:R$61)-'2-Bilant_PJFSP'!$G$111)/'4-Buget cerere'!$E$43,""))</f>
        <v/>
      </c>
      <c r="R16" s="241" t="str">
        <f>IF(AND('4-Buget cerere'!$E$37=0,R7=1),"?",IF(R7=1,(SUM('1-Inputuri'!Q$61:S$61)-'2-Bilant_PJFSP'!$G$111)/'4-Buget cerere'!$E$43,""))</f>
        <v/>
      </c>
      <c r="S16" s="241" t="str">
        <f>IF(AND('4-Buget cerere'!$E$37=0,S7=1),"?",IF(S7=1,(SUM('1-Inputuri'!R$61:T$61)-'2-Bilant_PJFSP'!$G$111)/'4-Buget cerere'!$E$43,""))</f>
        <v/>
      </c>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135"/>
    </row>
    <row r="17" spans="2:43" x14ac:dyDescent="0.3">
      <c r="B17" s="135"/>
      <c r="C17" s="232"/>
      <c r="D17" s="135"/>
      <c r="F17" s="135"/>
      <c r="G17" s="232"/>
      <c r="H17" s="232"/>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2"/>
      <c r="D18" s="135"/>
      <c r="F18" s="135"/>
      <c r="G18" s="232"/>
      <c r="H18" s="232"/>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2"/>
      <c r="D19" s="135"/>
      <c r="F19" s="135"/>
      <c r="G19" s="232"/>
      <c r="H19" s="232"/>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4gyZEowrbXQlJaUb5OuVR4M9JeKkLB3nADDM+QhaZCooJpNVbWfwBceFI8krfSk9H/0JVWFf0OQ4Q0Dkfb5Fvw==" saltValue="14WQ9+NcdbfLNP4UCmvpzQ==" spinCount="100000" sheet="1" formatCells="0" formatColumns="0" formatRows="0" insertColumns="0" insertRows="0"/>
  <mergeCells count="3">
    <mergeCell ref="C4:I4"/>
    <mergeCell ref="C9:C10"/>
    <mergeCell ref="G9:G10"/>
  </mergeCells>
  <conditionalFormatting sqref="M14:AP14">
    <cfRule type="cellIs" dxfId="1" priority="2" operator="equal">
      <formula>"nu se verifica sustenabilitatea financiara"</formula>
    </cfRule>
  </conditionalFormatting>
  <conditionalFormatting sqref="M16:AP16">
    <cfRule type="cellIs" dxfId="0"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60D0A6-A3B3-4246-AC72-87CCAEE184C0}">
  <dimension ref="A1:H25"/>
  <sheetViews>
    <sheetView tabSelected="1" workbookViewId="0">
      <selection activeCell="O19" sqref="O19"/>
    </sheetView>
  </sheetViews>
  <sheetFormatPr defaultColWidth="8.85546875" defaultRowHeight="15" x14ac:dyDescent="0.25"/>
  <cols>
    <col min="1" max="1" width="6.7109375" style="255" bestFit="1" customWidth="1"/>
    <col min="2" max="2" width="49.7109375" style="255" customWidth="1"/>
    <col min="3" max="4" width="8.85546875" style="255"/>
    <col min="5" max="5" width="10.28515625" style="255" bestFit="1" customWidth="1"/>
    <col min="6" max="6" width="13.5703125" style="255" bestFit="1" customWidth="1"/>
    <col min="7" max="16384" width="8.85546875" style="255"/>
  </cols>
  <sheetData>
    <row r="1" spans="1:8" ht="45" x14ac:dyDescent="0.25">
      <c r="A1" s="256" t="s">
        <v>390</v>
      </c>
      <c r="B1" s="256" t="s">
        <v>389</v>
      </c>
      <c r="C1" s="256" t="s">
        <v>82</v>
      </c>
      <c r="D1" s="256" t="s">
        <v>388</v>
      </c>
      <c r="E1" s="257" t="s">
        <v>387</v>
      </c>
      <c r="F1" s="257" t="s">
        <v>386</v>
      </c>
      <c r="G1" s="256" t="s">
        <v>385</v>
      </c>
      <c r="H1" s="256" t="s">
        <v>384</v>
      </c>
    </row>
    <row r="2" spans="1:8" x14ac:dyDescent="0.25">
      <c r="A2" s="559" t="s">
        <v>383</v>
      </c>
      <c r="B2" s="559"/>
      <c r="C2" s="559"/>
      <c r="D2" s="559"/>
      <c r="E2" s="559"/>
      <c r="F2" s="559"/>
      <c r="G2" s="559"/>
      <c r="H2" s="559"/>
    </row>
    <row r="3" spans="1:8" x14ac:dyDescent="0.25">
      <c r="A3" s="424"/>
      <c r="B3" s="424"/>
      <c r="C3" s="424"/>
      <c r="D3" s="424"/>
      <c r="E3" s="424"/>
      <c r="F3" s="424"/>
      <c r="G3" s="424"/>
      <c r="H3" s="424"/>
    </row>
    <row r="4" spans="1:8" x14ac:dyDescent="0.25">
      <c r="A4" s="424"/>
      <c r="B4" s="424"/>
      <c r="C4" s="424"/>
      <c r="D4" s="424"/>
      <c r="E4" s="424"/>
      <c r="F4" s="424"/>
      <c r="G4" s="424"/>
      <c r="H4" s="424"/>
    </row>
    <row r="5" spans="1:8" x14ac:dyDescent="0.25">
      <c r="A5" s="424"/>
      <c r="B5" s="424"/>
      <c r="C5" s="424"/>
      <c r="D5" s="424"/>
      <c r="E5" s="424"/>
      <c r="F5" s="424"/>
      <c r="G5" s="424"/>
      <c r="H5" s="424"/>
    </row>
    <row r="6" spans="1:8" x14ac:dyDescent="0.25">
      <c r="A6" s="424"/>
      <c r="B6" s="424"/>
      <c r="C6" s="424"/>
      <c r="D6" s="424"/>
      <c r="E6" s="424"/>
      <c r="F6" s="424"/>
      <c r="G6" s="424"/>
      <c r="H6" s="424"/>
    </row>
    <row r="7" spans="1:8" x14ac:dyDescent="0.25">
      <c r="A7" s="424"/>
      <c r="B7" s="424"/>
      <c r="C7" s="424"/>
      <c r="D7" s="424"/>
      <c r="E7" s="424"/>
      <c r="F7" s="424"/>
      <c r="G7" s="424"/>
      <c r="H7" s="424"/>
    </row>
    <row r="8" spans="1:8" x14ac:dyDescent="0.25">
      <c r="A8" s="426"/>
      <c r="B8" s="426"/>
      <c r="C8" s="426"/>
      <c r="D8" s="426"/>
      <c r="E8" s="426"/>
      <c r="F8" s="426"/>
      <c r="G8" s="426"/>
      <c r="H8" s="426"/>
    </row>
    <row r="9" spans="1:8" x14ac:dyDescent="0.25">
      <c r="A9" s="424"/>
      <c r="B9" s="424"/>
      <c r="C9" s="424"/>
      <c r="D9" s="424"/>
      <c r="E9" s="424"/>
      <c r="F9" s="424"/>
      <c r="G9" s="424"/>
      <c r="H9" s="424"/>
    </row>
    <row r="10" spans="1:8" x14ac:dyDescent="0.25">
      <c r="A10" s="424"/>
      <c r="B10" s="424"/>
      <c r="C10" s="424"/>
      <c r="D10" s="424"/>
      <c r="E10" s="424"/>
      <c r="F10" s="424"/>
      <c r="G10" s="424"/>
      <c r="H10" s="424"/>
    </row>
    <row r="11" spans="1:8" x14ac:dyDescent="0.25">
      <c r="A11" s="560" t="s">
        <v>6</v>
      </c>
      <c r="B11" s="560"/>
      <c r="C11" s="560"/>
      <c r="D11" s="560"/>
      <c r="E11" s="424"/>
      <c r="F11" s="424"/>
      <c r="G11" s="424"/>
      <c r="H11" s="424"/>
    </row>
    <row r="12" spans="1:8" x14ac:dyDescent="0.25">
      <c r="A12" s="557" t="s">
        <v>391</v>
      </c>
      <c r="B12" s="557"/>
      <c r="C12" s="557"/>
      <c r="D12" s="557"/>
      <c r="E12" s="557"/>
      <c r="F12" s="557"/>
      <c r="G12" s="557"/>
      <c r="H12" s="557"/>
    </row>
    <row r="13" spans="1:8" x14ac:dyDescent="0.25">
      <c r="A13" s="424"/>
      <c r="B13" s="424"/>
      <c r="C13" s="424"/>
      <c r="D13" s="424"/>
      <c r="E13" s="424"/>
      <c r="F13" s="424"/>
      <c r="G13" s="424"/>
      <c r="H13" s="424"/>
    </row>
    <row r="14" spans="1:8" x14ac:dyDescent="0.25">
      <c r="A14" s="424"/>
      <c r="B14" s="424"/>
      <c r="C14" s="424"/>
      <c r="D14" s="424"/>
      <c r="E14" s="424"/>
      <c r="F14" s="424"/>
      <c r="G14" s="424"/>
      <c r="H14" s="424"/>
    </row>
    <row r="15" spans="1:8" x14ac:dyDescent="0.25">
      <c r="A15" s="424"/>
      <c r="B15" s="424"/>
      <c r="C15" s="424"/>
      <c r="D15" s="424"/>
      <c r="E15" s="424"/>
      <c r="F15" s="424"/>
      <c r="G15" s="424"/>
      <c r="H15" s="424"/>
    </row>
    <row r="16" spans="1:8" x14ac:dyDescent="0.25">
      <c r="A16" s="424"/>
      <c r="B16" s="424"/>
      <c r="C16" s="424"/>
      <c r="D16" s="424"/>
      <c r="E16" s="424"/>
      <c r="F16" s="424"/>
      <c r="G16" s="424"/>
      <c r="H16" s="424"/>
    </row>
    <row r="17" spans="1:8" x14ac:dyDescent="0.25">
      <c r="A17" s="424"/>
      <c r="B17" s="424"/>
      <c r="C17" s="424"/>
      <c r="D17" s="424"/>
      <c r="E17" s="424"/>
      <c r="F17" s="424"/>
      <c r="G17" s="424"/>
      <c r="H17" s="424"/>
    </row>
    <row r="18" spans="1:8" x14ac:dyDescent="0.25">
      <c r="A18" s="425"/>
      <c r="B18" s="425"/>
      <c r="C18" s="425"/>
      <c r="D18" s="425"/>
      <c r="E18" s="425"/>
      <c r="F18" s="425"/>
      <c r="G18" s="425"/>
      <c r="H18" s="425"/>
    </row>
    <row r="19" spans="1:8" x14ac:dyDescent="0.25">
      <c r="A19" s="424"/>
      <c r="B19" s="424"/>
      <c r="C19" s="424"/>
      <c r="D19" s="424"/>
      <c r="E19" s="424"/>
      <c r="F19" s="424"/>
      <c r="G19" s="424"/>
      <c r="H19" s="424"/>
    </row>
    <row r="20" spans="1:8" x14ac:dyDescent="0.25">
      <c r="A20" s="424"/>
      <c r="B20" s="424"/>
      <c r="C20" s="424"/>
      <c r="D20" s="424"/>
      <c r="E20" s="424"/>
      <c r="F20" s="424"/>
      <c r="G20" s="424"/>
      <c r="H20" s="424"/>
    </row>
    <row r="21" spans="1:8" x14ac:dyDescent="0.25">
      <c r="A21" s="424"/>
      <c r="B21" s="424"/>
      <c r="C21" s="424"/>
      <c r="D21" s="424"/>
      <c r="E21" s="424"/>
      <c r="F21" s="424"/>
      <c r="G21" s="424"/>
      <c r="H21" s="424"/>
    </row>
    <row r="22" spans="1:8" x14ac:dyDescent="0.25">
      <c r="A22" s="424"/>
      <c r="B22" s="424"/>
      <c r="C22" s="424"/>
      <c r="D22" s="424"/>
      <c r="E22" s="424"/>
      <c r="F22" s="424"/>
      <c r="G22" s="424"/>
      <c r="H22" s="424"/>
    </row>
    <row r="23" spans="1:8" x14ac:dyDescent="0.25">
      <c r="A23" s="424"/>
      <c r="B23" s="424"/>
      <c r="C23" s="424"/>
      <c r="D23" s="424"/>
      <c r="E23" s="424"/>
      <c r="F23" s="424"/>
      <c r="G23" s="424"/>
      <c r="H23" s="424"/>
    </row>
    <row r="24" spans="1:8" x14ac:dyDescent="0.25">
      <c r="A24" s="424"/>
      <c r="B24" s="424"/>
      <c r="C24" s="424"/>
      <c r="D24" s="424"/>
      <c r="E24" s="424"/>
      <c r="F24" s="424"/>
      <c r="G24" s="424"/>
      <c r="H24" s="424"/>
    </row>
    <row r="25" spans="1:8" x14ac:dyDescent="0.25">
      <c r="A25" s="558" t="s">
        <v>6</v>
      </c>
      <c r="B25" s="558"/>
      <c r="C25" s="558"/>
      <c r="D25" s="558"/>
      <c r="E25" s="424"/>
      <c r="F25" s="424"/>
      <c r="G25" s="424"/>
      <c r="H25" s="424"/>
    </row>
  </sheetData>
  <sheetProtection algorithmName="SHA-512" hashValue="ikWDD4svuogeXtmqN4T0yu97N3SiKO20cQC1kCLpUqjldmjl7c0Pz/nUTFrHEKG1bdpQUNRZNLney+nfmlXFoQ==" saltValue="/ecmrY9Mijv1eEekb5Nbsg==" spinCount="100000" sheet="1" objects="1" scenarios="1" formatCells="0" formatColumns="0" formatRows="0" insertColumns="0" insertRows="0" insertHyperlinks="0"/>
  <mergeCells count="4">
    <mergeCell ref="A12:H12"/>
    <mergeCell ref="A25:D25"/>
    <mergeCell ref="A2:H2"/>
    <mergeCell ref="A11:D1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FI361"/>
  <sheetViews>
    <sheetView zoomScale="90" zoomScaleNormal="90" workbookViewId="0">
      <pane xSplit="2" ySplit="12" topLeftCell="C18" activePane="bottomRight" state="frozen"/>
      <selection pane="topRight" activeCell="C1" sqref="C1"/>
      <selection pane="bottomLeft" activeCell="A13" sqref="A13"/>
      <selection pane="bottomRight" activeCell="C61" sqref="C61:E61"/>
    </sheetView>
  </sheetViews>
  <sheetFormatPr defaultColWidth="8.85546875" defaultRowHeight="16.5" outlineLevelRow="3" x14ac:dyDescent="0.3"/>
  <cols>
    <col min="1" max="1" width="5.7109375" style="8" customWidth="1"/>
    <col min="2" max="2" width="5.28515625" style="8" customWidth="1"/>
    <col min="3" max="3" width="61.28515625" style="8" customWidth="1"/>
    <col min="4" max="4" width="4.85546875" style="8" customWidth="1"/>
    <col min="5" max="5" width="10.42578125" style="53" customWidth="1"/>
    <col min="6" max="7" width="4.7109375" style="8" customWidth="1"/>
    <col min="8" max="8" width="13.42578125" style="8" customWidth="1"/>
    <col min="9" max="9" width="29.7109375" style="8" customWidth="1"/>
    <col min="10" max="10" width="12.28515625" style="8" customWidth="1"/>
    <col min="11" max="11" width="5.28515625" style="8" customWidth="1"/>
    <col min="12" max="14" width="11.140625" style="8" bestFit="1" customWidth="1"/>
    <col min="15" max="29" width="9.28515625" style="8" bestFit="1" customWidth="1"/>
    <col min="30" max="41" width="8.85546875" style="8"/>
    <col min="42" max="42" width="4.85546875" style="8" customWidth="1"/>
    <col min="43" max="16384" width="8.85546875" style="8"/>
  </cols>
  <sheetData>
    <row r="3" spans="2:42" ht="17.25" thickBot="1" x14ac:dyDescent="0.35">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c r="AN3" s="6"/>
      <c r="AO3" s="6"/>
      <c r="AP3" s="6"/>
    </row>
    <row r="4" spans="2:42" x14ac:dyDescent="0.3">
      <c r="B4" s="6"/>
      <c r="C4" s="9" t="str">
        <f>'0-Instructiuni'!C3</f>
        <v>PROGRAMUL REGIONAL NORD-VEST 2021-2027</v>
      </c>
      <c r="D4" s="10"/>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c r="AN4" s="6"/>
      <c r="AO4" s="6"/>
      <c r="AP4" s="6"/>
    </row>
    <row r="5" spans="2:42" x14ac:dyDescent="0.3">
      <c r="B5" s="6"/>
      <c r="C5" s="11" t="str">
        <f>'0-Instructiuni'!C4</f>
        <v>Sprijinirea internationalizarii IMM-urilor din regiunea de Nord-Vest</v>
      </c>
      <c r="D5" s="12"/>
      <c r="E5" s="7"/>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c r="AN5" s="6"/>
      <c r="AO5" s="6"/>
      <c r="AP5" s="6"/>
    </row>
    <row r="6" spans="2:42" ht="17.25" thickBot="1" x14ac:dyDescent="0.35">
      <c r="B6" s="6"/>
      <c r="C6" s="13" t="str">
        <f>'0-Instructiuni'!C5</f>
        <v>Apel de proiecte nr. PRNV/2025/131.F/1</v>
      </c>
      <c r="D6" s="14"/>
      <c r="E6" s="7"/>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c r="AN6" s="6"/>
      <c r="AO6" s="6"/>
      <c r="AP6" s="6"/>
    </row>
    <row r="7" spans="2:42" x14ac:dyDescent="0.3">
      <c r="B7" s="6"/>
      <c r="C7" s="15"/>
      <c r="D7" s="15"/>
      <c r="E7" s="7"/>
      <c r="F7" s="6"/>
      <c r="G7" s="6"/>
      <c r="H7" s="6"/>
      <c r="I7" s="6"/>
      <c r="J7" s="6"/>
      <c r="K7" s="6"/>
      <c r="L7" s="16">
        <f>IF(L11="Implementare",0,J7+1)</f>
        <v>0</v>
      </c>
      <c r="M7" s="16">
        <f t="shared" ref="M7:AO7" si="0">IF(M11="Implementare",0,L7+1)</f>
        <v>0</v>
      </c>
      <c r="N7" s="16">
        <f t="shared" si="0"/>
        <v>1</v>
      </c>
      <c r="O7" s="16">
        <f t="shared" si="0"/>
        <v>2</v>
      </c>
      <c r="P7" s="16">
        <f t="shared" si="0"/>
        <v>3</v>
      </c>
      <c r="Q7" s="16">
        <f t="shared" si="0"/>
        <v>4</v>
      </c>
      <c r="R7" s="16">
        <f t="shared" si="0"/>
        <v>5</v>
      </c>
      <c r="S7" s="16">
        <f t="shared" si="0"/>
        <v>6</v>
      </c>
      <c r="T7" s="16">
        <f t="shared" si="0"/>
        <v>7</v>
      </c>
      <c r="U7" s="16">
        <f t="shared" si="0"/>
        <v>8</v>
      </c>
      <c r="V7" s="16">
        <f t="shared" si="0"/>
        <v>9</v>
      </c>
      <c r="W7" s="16">
        <f t="shared" si="0"/>
        <v>10</v>
      </c>
      <c r="X7" s="16">
        <f t="shared" si="0"/>
        <v>11</v>
      </c>
      <c r="Y7" s="16">
        <f t="shared" si="0"/>
        <v>12</v>
      </c>
      <c r="Z7" s="16">
        <f t="shared" si="0"/>
        <v>13</v>
      </c>
      <c r="AA7" s="16">
        <f t="shared" si="0"/>
        <v>14</v>
      </c>
      <c r="AB7" s="16">
        <f t="shared" si="0"/>
        <v>15</v>
      </c>
      <c r="AC7" s="16">
        <f t="shared" si="0"/>
        <v>16</v>
      </c>
      <c r="AD7" s="16">
        <f t="shared" si="0"/>
        <v>17</v>
      </c>
      <c r="AE7" s="16">
        <f t="shared" si="0"/>
        <v>18</v>
      </c>
      <c r="AF7" s="16">
        <f t="shared" si="0"/>
        <v>19</v>
      </c>
      <c r="AG7" s="16">
        <f t="shared" si="0"/>
        <v>20</v>
      </c>
      <c r="AH7" s="16">
        <f t="shared" si="0"/>
        <v>21</v>
      </c>
      <c r="AI7" s="16">
        <f t="shared" si="0"/>
        <v>22</v>
      </c>
      <c r="AJ7" s="16">
        <f t="shared" si="0"/>
        <v>23</v>
      </c>
      <c r="AK7" s="16">
        <f t="shared" si="0"/>
        <v>24</v>
      </c>
      <c r="AL7" s="16">
        <f t="shared" si="0"/>
        <v>25</v>
      </c>
      <c r="AM7" s="16">
        <f t="shared" si="0"/>
        <v>26</v>
      </c>
      <c r="AN7" s="16">
        <f t="shared" si="0"/>
        <v>27</v>
      </c>
      <c r="AO7" s="16">
        <f t="shared" si="0"/>
        <v>28</v>
      </c>
      <c r="AP7" s="6"/>
    </row>
    <row r="8" spans="2:42" s="136" customFormat="1" ht="21.6" customHeight="1" x14ac:dyDescent="0.3">
      <c r="B8" s="135"/>
      <c r="C8" s="446" t="s">
        <v>63</v>
      </c>
      <c r="D8" s="447"/>
      <c r="E8" s="447"/>
      <c r="F8" s="447"/>
      <c r="G8" s="447"/>
      <c r="H8" s="447"/>
      <c r="I8" s="447"/>
      <c r="J8" s="447"/>
      <c r="K8" s="448"/>
      <c r="L8" s="156">
        <f>YEAR(E28)</f>
        <v>2026</v>
      </c>
      <c r="M8" s="156">
        <f>L8+1</f>
        <v>2027</v>
      </c>
      <c r="N8" s="156">
        <f t="shared" ref="N8:AC8" si="1">M8+1</f>
        <v>2028</v>
      </c>
      <c r="O8" s="156">
        <f t="shared" si="1"/>
        <v>2029</v>
      </c>
      <c r="P8" s="156">
        <f t="shared" si="1"/>
        <v>2030</v>
      </c>
      <c r="Q8" s="156">
        <f t="shared" si="1"/>
        <v>2031</v>
      </c>
      <c r="R8" s="156">
        <f t="shared" si="1"/>
        <v>2032</v>
      </c>
      <c r="S8" s="156">
        <f t="shared" si="1"/>
        <v>2033</v>
      </c>
      <c r="T8" s="156">
        <f t="shared" si="1"/>
        <v>2034</v>
      </c>
      <c r="U8" s="156">
        <f t="shared" si="1"/>
        <v>2035</v>
      </c>
      <c r="V8" s="156">
        <f t="shared" si="1"/>
        <v>2036</v>
      </c>
      <c r="W8" s="156">
        <f t="shared" si="1"/>
        <v>2037</v>
      </c>
      <c r="X8" s="156">
        <f t="shared" si="1"/>
        <v>2038</v>
      </c>
      <c r="Y8" s="156">
        <f t="shared" si="1"/>
        <v>2039</v>
      </c>
      <c r="Z8" s="156">
        <f t="shared" si="1"/>
        <v>2040</v>
      </c>
      <c r="AA8" s="156">
        <f t="shared" si="1"/>
        <v>2041</v>
      </c>
      <c r="AB8" s="156">
        <f t="shared" si="1"/>
        <v>2042</v>
      </c>
      <c r="AC8" s="156">
        <f t="shared" si="1"/>
        <v>2043</v>
      </c>
      <c r="AD8" s="156">
        <f t="shared" ref="AD8:AO8" si="2">AC8+1</f>
        <v>2044</v>
      </c>
      <c r="AE8" s="156">
        <f t="shared" si="2"/>
        <v>2045</v>
      </c>
      <c r="AF8" s="156">
        <f t="shared" si="2"/>
        <v>2046</v>
      </c>
      <c r="AG8" s="156">
        <f t="shared" si="2"/>
        <v>2047</v>
      </c>
      <c r="AH8" s="156">
        <f t="shared" si="2"/>
        <v>2048</v>
      </c>
      <c r="AI8" s="156">
        <f t="shared" si="2"/>
        <v>2049</v>
      </c>
      <c r="AJ8" s="156">
        <f t="shared" si="2"/>
        <v>2050</v>
      </c>
      <c r="AK8" s="156">
        <f t="shared" si="2"/>
        <v>2051</v>
      </c>
      <c r="AL8" s="156">
        <f t="shared" si="2"/>
        <v>2052</v>
      </c>
      <c r="AM8" s="156">
        <f t="shared" si="2"/>
        <v>2053</v>
      </c>
      <c r="AN8" s="156">
        <f t="shared" si="2"/>
        <v>2054</v>
      </c>
      <c r="AO8" s="156">
        <f t="shared" si="2"/>
        <v>2055</v>
      </c>
      <c r="AP8" s="135"/>
    </row>
    <row r="9" spans="2:42" s="136" customFormat="1" hidden="1" x14ac:dyDescent="0.3">
      <c r="B9" s="135"/>
      <c r="C9" s="157"/>
      <c r="D9" s="158"/>
      <c r="E9" s="156"/>
      <c r="F9" s="159"/>
      <c r="G9" s="159"/>
      <c r="H9" s="158"/>
      <c r="I9" s="158"/>
      <c r="J9" s="159"/>
      <c r="K9" s="159"/>
      <c r="L9" s="160">
        <f>DATE(L8,12,31)</f>
        <v>46387</v>
      </c>
      <c r="M9" s="160">
        <f t="shared" ref="M9:AC9" si="3">DATE(M8,12,31)</f>
        <v>46752</v>
      </c>
      <c r="N9" s="160">
        <f t="shared" si="3"/>
        <v>47118</v>
      </c>
      <c r="O9" s="160">
        <f t="shared" si="3"/>
        <v>47483</v>
      </c>
      <c r="P9" s="160">
        <f t="shared" si="3"/>
        <v>47848</v>
      </c>
      <c r="Q9" s="160">
        <f t="shared" si="3"/>
        <v>48213</v>
      </c>
      <c r="R9" s="160">
        <f t="shared" si="3"/>
        <v>48579</v>
      </c>
      <c r="S9" s="160">
        <f t="shared" si="3"/>
        <v>48944</v>
      </c>
      <c r="T9" s="160">
        <f t="shared" si="3"/>
        <v>49309</v>
      </c>
      <c r="U9" s="160">
        <f t="shared" si="3"/>
        <v>49674</v>
      </c>
      <c r="V9" s="160">
        <f t="shared" si="3"/>
        <v>50040</v>
      </c>
      <c r="W9" s="160">
        <f t="shared" si="3"/>
        <v>50405</v>
      </c>
      <c r="X9" s="160">
        <f t="shared" si="3"/>
        <v>50770</v>
      </c>
      <c r="Y9" s="160">
        <f t="shared" si="3"/>
        <v>51135</v>
      </c>
      <c r="Z9" s="160">
        <f t="shared" si="3"/>
        <v>51501</v>
      </c>
      <c r="AA9" s="160">
        <f t="shared" si="3"/>
        <v>51866</v>
      </c>
      <c r="AB9" s="160">
        <f t="shared" si="3"/>
        <v>52231</v>
      </c>
      <c r="AC9" s="160">
        <f t="shared" si="3"/>
        <v>52596</v>
      </c>
      <c r="AD9" s="160">
        <f t="shared" ref="AD9" si="4">DATE(AD8,12,31)</f>
        <v>52962</v>
      </c>
      <c r="AE9" s="160">
        <f t="shared" ref="AE9" si="5">DATE(AE8,12,31)</f>
        <v>53327</v>
      </c>
      <c r="AF9" s="160">
        <f t="shared" ref="AF9" si="6">DATE(AF8,12,31)</f>
        <v>53692</v>
      </c>
      <c r="AG9" s="160">
        <f t="shared" ref="AG9" si="7">DATE(AG8,12,31)</f>
        <v>54057</v>
      </c>
      <c r="AH9" s="160">
        <f t="shared" ref="AH9" si="8">DATE(AH8,12,31)</f>
        <v>54423</v>
      </c>
      <c r="AI9" s="160">
        <f t="shared" ref="AI9" si="9">DATE(AI8,12,31)</f>
        <v>54788</v>
      </c>
      <c r="AJ9" s="160">
        <f t="shared" ref="AJ9" si="10">DATE(AJ8,12,31)</f>
        <v>55153</v>
      </c>
      <c r="AK9" s="160">
        <f t="shared" ref="AK9" si="11">DATE(AK8,12,31)</f>
        <v>55518</v>
      </c>
      <c r="AL9" s="160">
        <f t="shared" ref="AL9" si="12">DATE(AL8,12,31)</f>
        <v>55884</v>
      </c>
      <c r="AM9" s="160">
        <f t="shared" ref="AM9" si="13">DATE(AM8,12,31)</f>
        <v>56249</v>
      </c>
      <c r="AN9" s="160">
        <f t="shared" ref="AN9" si="14">DATE(AN8,12,31)</f>
        <v>56614</v>
      </c>
      <c r="AO9" s="160">
        <f t="shared" ref="AO9" si="15">DATE(AO8,12,31)</f>
        <v>56979</v>
      </c>
      <c r="AP9" s="135"/>
    </row>
    <row r="10" spans="2:42" s="136" customFormat="1" hidden="1" x14ac:dyDescent="0.3">
      <c r="B10" s="135"/>
      <c r="C10" s="157"/>
      <c r="D10" s="158"/>
      <c r="E10" s="156"/>
      <c r="F10" s="159"/>
      <c r="G10" s="159"/>
      <c r="H10" s="158"/>
      <c r="I10" s="158"/>
      <c r="J10" s="159"/>
      <c r="K10" s="159"/>
      <c r="L10" s="161">
        <f>DATEDIF(E28-1,L9,"M")</f>
        <v>12</v>
      </c>
      <c r="M10" s="161">
        <f>DATEDIF(L9,M9,"M")</f>
        <v>12</v>
      </c>
      <c r="N10" s="161">
        <f t="shared" ref="N10:AC10" si="16">DATEDIF(M9,N9,"M")</f>
        <v>12</v>
      </c>
      <c r="O10" s="161">
        <f t="shared" si="16"/>
        <v>12</v>
      </c>
      <c r="P10" s="161">
        <f t="shared" si="16"/>
        <v>12</v>
      </c>
      <c r="Q10" s="161">
        <f t="shared" si="16"/>
        <v>12</v>
      </c>
      <c r="R10" s="161">
        <f t="shared" si="16"/>
        <v>12</v>
      </c>
      <c r="S10" s="161">
        <f t="shared" si="16"/>
        <v>12</v>
      </c>
      <c r="T10" s="161">
        <f t="shared" si="16"/>
        <v>12</v>
      </c>
      <c r="U10" s="161">
        <f t="shared" si="16"/>
        <v>12</v>
      </c>
      <c r="V10" s="161">
        <f t="shared" si="16"/>
        <v>12</v>
      </c>
      <c r="W10" s="161">
        <f t="shared" si="16"/>
        <v>12</v>
      </c>
      <c r="X10" s="161">
        <f t="shared" si="16"/>
        <v>12</v>
      </c>
      <c r="Y10" s="161">
        <f t="shared" si="16"/>
        <v>12</v>
      </c>
      <c r="Z10" s="161">
        <f t="shared" si="16"/>
        <v>12</v>
      </c>
      <c r="AA10" s="161">
        <f t="shared" si="16"/>
        <v>12</v>
      </c>
      <c r="AB10" s="161">
        <f t="shared" si="16"/>
        <v>12</v>
      </c>
      <c r="AC10" s="161">
        <f t="shared" si="16"/>
        <v>12</v>
      </c>
      <c r="AD10" s="161">
        <f t="shared" ref="AD10" si="17">DATEDIF(AC9,AD9,"M")</f>
        <v>12</v>
      </c>
      <c r="AE10" s="161">
        <f t="shared" ref="AE10" si="18">DATEDIF(AD9,AE9,"M")</f>
        <v>12</v>
      </c>
      <c r="AF10" s="161">
        <f t="shared" ref="AF10" si="19">DATEDIF(AE9,AF9,"M")</f>
        <v>12</v>
      </c>
      <c r="AG10" s="161">
        <f t="shared" ref="AG10" si="20">DATEDIF(AF9,AG9,"M")</f>
        <v>12</v>
      </c>
      <c r="AH10" s="161">
        <f t="shared" ref="AH10" si="21">DATEDIF(AG9,AH9,"M")</f>
        <v>12</v>
      </c>
      <c r="AI10" s="161">
        <f t="shared" ref="AI10" si="22">DATEDIF(AH9,AI9,"M")</f>
        <v>12</v>
      </c>
      <c r="AJ10" s="161">
        <f t="shared" ref="AJ10" si="23">DATEDIF(AI9,AJ9,"M")</f>
        <v>12</v>
      </c>
      <c r="AK10" s="161">
        <f t="shared" ref="AK10" si="24">DATEDIF(AJ9,AK9,"M")</f>
        <v>12</v>
      </c>
      <c r="AL10" s="161">
        <f t="shared" ref="AL10" si="25">DATEDIF(AK9,AL9,"M")</f>
        <v>12</v>
      </c>
      <c r="AM10" s="161">
        <f t="shared" ref="AM10" si="26">DATEDIF(AL9,AM9,"M")</f>
        <v>12</v>
      </c>
      <c r="AN10" s="161">
        <f t="shared" ref="AN10" si="27">DATEDIF(AM9,AN9,"M")</f>
        <v>12</v>
      </c>
      <c r="AO10" s="161">
        <f t="shared" ref="AO10" si="28">DATEDIF(AN9,AO9,"M")</f>
        <v>12</v>
      </c>
      <c r="AP10" s="135"/>
    </row>
    <row r="11" spans="2:42" s="136" customFormat="1" ht="22.9" customHeight="1" x14ac:dyDescent="0.3">
      <c r="B11" s="135"/>
      <c r="C11" s="446" t="s">
        <v>64</v>
      </c>
      <c r="D11" s="447"/>
      <c r="E11" s="447"/>
      <c r="F11" s="447"/>
      <c r="G11" s="447"/>
      <c r="H11" s="447"/>
      <c r="I11" s="447"/>
      <c r="J11" s="447"/>
      <c r="K11" s="448"/>
      <c r="L11" s="162" t="s">
        <v>62</v>
      </c>
      <c r="M11" s="163" t="str">
        <f>IF($E$29-L10&gt;0,"Implementare","Operare")</f>
        <v>Implementare</v>
      </c>
      <c r="N11" s="163" t="str">
        <f>IF($E$29-SUM($L$10:M10)&gt;0,"Implementare","Operare")</f>
        <v>Operare</v>
      </c>
      <c r="O11" s="163" t="str">
        <f>IF($E$29-SUM($L$10:N10)&gt;=0,"Implementare","Operare")</f>
        <v>Operare</v>
      </c>
      <c r="P11" s="163" t="str">
        <f>IF($E$29-SUM($L$10:O10)&gt;=0,"Implementare","Operare")</f>
        <v>Operare</v>
      </c>
      <c r="Q11" s="163" t="str">
        <f>IF($E$29-SUM($L$10:P10)&gt;=0,"Implementare","Operare")</f>
        <v>Operare</v>
      </c>
      <c r="R11" s="163" t="str">
        <f>IF($E$29-SUM($L$10:Q10)&gt;=0,"Implementare","Operare")</f>
        <v>Operare</v>
      </c>
      <c r="S11" s="163" t="str">
        <f>IF($E$29-SUM($L$10:R10)&gt;=0,"Implementare","Operare")</f>
        <v>Operare</v>
      </c>
      <c r="T11" s="163" t="str">
        <f>IF($E$29-SUM($L$10:S10)&gt;=0,"Implementare","Operare")</f>
        <v>Operare</v>
      </c>
      <c r="U11" s="163" t="str">
        <f>IF($E$29-SUM($L$10:T10)&gt;=0,"Implementare","Operare")</f>
        <v>Operare</v>
      </c>
      <c r="V11" s="163" t="str">
        <f>IF($E$29-SUM($L$10:U10)&gt;=0,"Implementare","Operare")</f>
        <v>Operare</v>
      </c>
      <c r="W11" s="163" t="str">
        <f>IF($E$29-SUM($L$10:V10)&gt;=0,"Implementare","Operare")</f>
        <v>Operare</v>
      </c>
      <c r="X11" s="163" t="str">
        <f>IF($E$29-SUM($L$10:W10)&gt;=0,"Implementare","Operare")</f>
        <v>Operare</v>
      </c>
      <c r="Y11" s="163" t="str">
        <f>IF($E$29-SUM($L$10:X10)&gt;=0,"Implementare","Operare")</f>
        <v>Operare</v>
      </c>
      <c r="Z11" s="163" t="str">
        <f>IF($E$29-SUM($L$10:Y10)&gt;=0,"Implementare","Operare")</f>
        <v>Operare</v>
      </c>
      <c r="AA11" s="163" t="str">
        <f>IF($E$29-SUM($L$10:Z10)&gt;=0,"Implementare","Operare")</f>
        <v>Operare</v>
      </c>
      <c r="AB11" s="163" t="str">
        <f>IF($E$29-SUM($L$10:AA10)&gt;=0,"Implementare","Operare")</f>
        <v>Operare</v>
      </c>
      <c r="AC11" s="163" t="str">
        <f>IF($E$29-SUM($L$10:AB10)&gt;=0,"Implementare","Operare")</f>
        <v>Operare</v>
      </c>
      <c r="AD11" s="163" t="str">
        <f>IF($E$29-SUM($L$10:AC10)&gt;=0,"Implementare","Operare")</f>
        <v>Operare</v>
      </c>
      <c r="AE11" s="163" t="str">
        <f>IF($E$29-SUM($L$10:AD10)&gt;=0,"Implementare","Operare")</f>
        <v>Operare</v>
      </c>
      <c r="AF11" s="163" t="str">
        <f>IF($E$29-SUM($L$10:AE10)&gt;=0,"Implementare","Operare")</f>
        <v>Operare</v>
      </c>
      <c r="AG11" s="163" t="str">
        <f>IF($E$29-SUM($L$10:AF10)&gt;=0,"Implementare","Operare")</f>
        <v>Operare</v>
      </c>
      <c r="AH11" s="163" t="str">
        <f>IF($E$29-SUM($L$10:AG10)&gt;=0,"Implementare","Operare")</f>
        <v>Operare</v>
      </c>
      <c r="AI11" s="163" t="str">
        <f>IF($E$29-SUM($L$10:AH10)&gt;=0,"Implementare","Operare")</f>
        <v>Operare</v>
      </c>
      <c r="AJ11" s="163" t="str">
        <f>IF($E$29-SUM($L$10:AI10)&gt;=0,"Implementare","Operare")</f>
        <v>Operare</v>
      </c>
      <c r="AK11" s="163" t="str">
        <f>IF($E$29-SUM($L$10:AJ10)&gt;=0,"Implementare","Operare")</f>
        <v>Operare</v>
      </c>
      <c r="AL11" s="163" t="str">
        <f>IF($E$29-SUM($L$10:AK10)&gt;=0,"Implementare","Operare")</f>
        <v>Operare</v>
      </c>
      <c r="AM11" s="163" t="str">
        <f>IF($E$29-SUM($L$10:AL10)&gt;=0,"Implementare","Operare")</f>
        <v>Operare</v>
      </c>
      <c r="AN11" s="163" t="str">
        <f>IF($E$29-SUM($L$10:AM10)&gt;=0,"Implementare","Operare")</f>
        <v>Operare</v>
      </c>
      <c r="AO11" s="163" t="str">
        <f>IF($E$29-SUM($L$10:AN10)&gt;=0,"Implementare","Operare")</f>
        <v>Operare</v>
      </c>
      <c r="AP11" s="135"/>
    </row>
    <row r="12" spans="2:42" x14ac:dyDescent="0.3">
      <c r="B12" s="6"/>
      <c r="C12" s="6"/>
      <c r="D12" s="6"/>
      <c r="E12" s="17"/>
      <c r="F12" s="15"/>
      <c r="G12" s="15"/>
      <c r="H12" s="15"/>
      <c r="I12" s="15"/>
      <c r="J12" s="15"/>
      <c r="K12" s="15"/>
      <c r="L12" s="15"/>
      <c r="M12" s="15"/>
      <c r="N12" s="15"/>
      <c r="O12" s="15"/>
      <c r="P12" s="15"/>
      <c r="Q12" s="15"/>
      <c r="R12" s="15"/>
      <c r="S12" s="15"/>
      <c r="T12" s="15"/>
      <c r="U12" s="15"/>
      <c r="V12" s="15"/>
      <c r="W12" s="6"/>
      <c r="X12" s="6"/>
      <c r="Y12" s="6"/>
      <c r="Z12" s="6"/>
      <c r="AA12" s="6"/>
      <c r="AB12" s="6"/>
      <c r="AC12" s="6"/>
      <c r="AD12" s="6"/>
      <c r="AE12" s="6"/>
      <c r="AF12" s="6"/>
      <c r="AG12" s="6"/>
      <c r="AH12" s="6"/>
      <c r="AI12" s="6"/>
      <c r="AJ12" s="6"/>
      <c r="AK12" s="6"/>
      <c r="AL12" s="6"/>
      <c r="AM12" s="6"/>
      <c r="AN12" s="6"/>
      <c r="AO12" s="6"/>
      <c r="AP12" s="6"/>
    </row>
    <row r="13" spans="2:42" ht="29.45" customHeight="1" x14ac:dyDescent="0.3">
      <c r="E13" s="8"/>
    </row>
    <row r="14" spans="2:42" x14ac:dyDescent="0.3">
      <c r="E14" s="8"/>
    </row>
    <row r="15" spans="2:42" x14ac:dyDescent="0.3">
      <c r="B15" s="6"/>
      <c r="C15" s="6"/>
      <c r="D15" s="6"/>
      <c r="E15" s="17"/>
      <c r="F15" s="15"/>
      <c r="G15" s="15"/>
      <c r="H15" s="15"/>
      <c r="I15" s="15"/>
      <c r="J15" s="15"/>
      <c r="K15" s="15"/>
      <c r="L15" s="15"/>
      <c r="M15" s="15"/>
      <c r="N15" s="15"/>
      <c r="O15" s="15"/>
      <c r="P15" s="15"/>
      <c r="Q15" s="15"/>
      <c r="R15" s="15"/>
      <c r="S15" s="15"/>
      <c r="T15" s="15"/>
      <c r="U15" s="15"/>
      <c r="V15" s="15"/>
      <c r="W15" s="6"/>
      <c r="X15" s="6"/>
      <c r="Y15" s="6"/>
      <c r="Z15" s="6"/>
      <c r="AA15" s="6"/>
      <c r="AB15" s="6"/>
      <c r="AC15" s="6"/>
      <c r="AD15" s="6"/>
      <c r="AE15" s="6"/>
      <c r="AF15" s="6"/>
      <c r="AG15" s="6"/>
      <c r="AH15" s="6"/>
      <c r="AI15" s="6"/>
      <c r="AJ15" s="6"/>
      <c r="AK15" s="6"/>
      <c r="AL15" s="6"/>
      <c r="AM15" s="6"/>
      <c r="AN15" s="6"/>
      <c r="AO15" s="6"/>
      <c r="AP15" s="6"/>
    </row>
    <row r="16" spans="2:42" s="22" customFormat="1" ht="24.6" customHeight="1" x14ac:dyDescent="0.25">
      <c r="B16" s="18"/>
      <c r="C16" s="19" t="s">
        <v>65</v>
      </c>
      <c r="D16" s="20"/>
      <c r="E16" s="21"/>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20"/>
      <c r="AN16" s="20"/>
      <c r="AO16" s="20"/>
      <c r="AP16" s="18"/>
    </row>
    <row r="17" spans="2:42" s="25" customFormat="1" ht="12.75" x14ac:dyDescent="0.2">
      <c r="B17" s="23"/>
      <c r="C17" s="23"/>
      <c r="D17" s="23"/>
      <c r="E17" s="24"/>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23"/>
      <c r="AL17" s="23"/>
      <c r="AM17" s="23"/>
      <c r="AN17" s="23"/>
      <c r="AO17" s="23"/>
      <c r="AP17" s="23"/>
    </row>
    <row r="18" spans="2:42" s="25" customFormat="1" ht="19.899999999999999" customHeight="1" x14ac:dyDescent="0.2">
      <c r="B18" s="23"/>
      <c r="C18" s="331" t="s">
        <v>85</v>
      </c>
      <c r="D18" s="23"/>
      <c r="E18" s="449"/>
      <c r="F18" s="450"/>
      <c r="G18" s="450"/>
      <c r="H18" s="450"/>
      <c r="I18" s="450"/>
      <c r="J18" s="450"/>
      <c r="K18" s="451"/>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row>
    <row r="19" spans="2:42" s="25" customFormat="1" ht="12.75" x14ac:dyDescent="0.2">
      <c r="B19" s="23"/>
      <c r="C19" s="332"/>
      <c r="D19" s="23"/>
      <c r="E19" s="24"/>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23"/>
      <c r="AL19" s="23"/>
      <c r="AM19" s="23"/>
      <c r="AN19" s="23"/>
      <c r="AO19" s="23"/>
      <c r="AP19" s="23"/>
    </row>
    <row r="20" spans="2:42" s="25" customFormat="1" ht="46.15" customHeight="1" x14ac:dyDescent="0.2">
      <c r="B20" s="23"/>
      <c r="C20" s="331" t="s">
        <v>86</v>
      </c>
      <c r="D20" s="23"/>
      <c r="E20" s="452"/>
      <c r="F20" s="453"/>
      <c r="G20" s="453"/>
      <c r="H20" s="453"/>
      <c r="I20" s="453"/>
      <c r="J20" s="453"/>
      <c r="K20" s="454"/>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23"/>
      <c r="AL20" s="23"/>
      <c r="AM20" s="23"/>
      <c r="AN20" s="23"/>
      <c r="AO20" s="23"/>
      <c r="AP20" s="23"/>
    </row>
    <row r="21" spans="2:42" s="25" customFormat="1" ht="12.75" x14ac:dyDescent="0.2">
      <c r="B21" s="23"/>
      <c r="C21" s="332"/>
      <c r="D21" s="23"/>
      <c r="E21" s="24"/>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row>
    <row r="22" spans="2:42" s="25" customFormat="1" ht="77.25" customHeight="1" x14ac:dyDescent="0.25">
      <c r="B22" s="23"/>
      <c r="C22" s="333" t="s">
        <v>498</v>
      </c>
      <c r="D22" s="23"/>
      <c r="E22" s="317">
        <v>1</v>
      </c>
      <c r="F22" s="23"/>
      <c r="G22" s="23"/>
      <c r="H22" s="321">
        <v>1</v>
      </c>
      <c r="I22" s="458" t="s">
        <v>500</v>
      </c>
      <c r="J22" s="458"/>
      <c r="K22" s="458"/>
      <c r="L22" s="458"/>
      <c r="M22" s="458"/>
      <c r="N22" s="458"/>
      <c r="O22" s="459"/>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row>
    <row r="23" spans="2:42" s="25" customFormat="1" ht="14.25" customHeight="1" x14ac:dyDescent="0.25">
      <c r="B23" s="23"/>
      <c r="C23" s="332"/>
      <c r="D23" s="23"/>
      <c r="E23" s="24"/>
      <c r="F23" s="23"/>
      <c r="G23" s="23"/>
      <c r="H23" s="322">
        <v>2</v>
      </c>
      <c r="I23" s="460" t="s">
        <v>499</v>
      </c>
      <c r="J23" s="460"/>
      <c r="K23" s="460"/>
      <c r="L23" s="460"/>
      <c r="M23" s="460"/>
      <c r="N23" s="460"/>
      <c r="O23" s="461"/>
      <c r="P23" s="23"/>
      <c r="Q23" s="23"/>
      <c r="R23" s="23"/>
      <c r="S23" s="23"/>
      <c r="T23" s="23"/>
      <c r="U23" s="23"/>
      <c r="V23" s="23"/>
      <c r="W23" s="23"/>
      <c r="X23" s="23"/>
      <c r="Y23" s="23"/>
      <c r="Z23" s="23"/>
      <c r="AA23" s="23"/>
      <c r="AB23" s="23"/>
      <c r="AC23" s="23"/>
      <c r="AD23" s="23"/>
      <c r="AE23" s="23"/>
      <c r="AF23" s="23"/>
      <c r="AG23" s="23"/>
      <c r="AH23" s="23"/>
      <c r="AI23" s="23"/>
      <c r="AJ23" s="23"/>
      <c r="AK23" s="23"/>
      <c r="AL23" s="23"/>
      <c r="AM23" s="23"/>
      <c r="AN23" s="23"/>
      <c r="AO23" s="23"/>
      <c r="AP23" s="23"/>
    </row>
    <row r="24" spans="2:42" s="25" customFormat="1" ht="12.75" x14ac:dyDescent="0.2">
      <c r="B24" s="23"/>
      <c r="C24" s="333" t="s">
        <v>318</v>
      </c>
      <c r="D24" s="23"/>
      <c r="E24" s="129">
        <v>0.21</v>
      </c>
      <c r="F24" s="23"/>
      <c r="G24" s="128"/>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row>
    <row r="25" spans="2:42" s="25" customFormat="1" ht="12.75" x14ac:dyDescent="0.2">
      <c r="B25" s="23"/>
      <c r="C25" s="332"/>
      <c r="D25" s="23"/>
      <c r="E25" s="24"/>
      <c r="F25" s="23"/>
      <c r="G25" s="128"/>
      <c r="H25" s="23"/>
      <c r="I25" s="23"/>
      <c r="J25" s="23"/>
      <c r="K25" s="23"/>
      <c r="L25" s="23"/>
      <c r="M25" s="23"/>
      <c r="N25" s="23"/>
      <c r="O25" s="23"/>
      <c r="P25" s="23"/>
      <c r="Q25" s="23"/>
      <c r="R25" s="23"/>
      <c r="S25" s="23"/>
      <c r="T25" s="23"/>
      <c r="U25" s="23"/>
      <c r="V25" s="23"/>
      <c r="W25" s="23"/>
      <c r="X25" s="23"/>
      <c r="Y25" s="23"/>
      <c r="Z25" s="23"/>
      <c r="AA25" s="23"/>
      <c r="AB25" s="23"/>
      <c r="AC25" s="23"/>
      <c r="AD25" s="23"/>
      <c r="AE25" s="23"/>
      <c r="AF25" s="23"/>
      <c r="AG25" s="23"/>
      <c r="AH25" s="23"/>
      <c r="AI25" s="23"/>
      <c r="AJ25" s="23"/>
      <c r="AK25" s="23"/>
      <c r="AL25" s="23"/>
      <c r="AM25" s="23"/>
      <c r="AN25" s="23"/>
      <c r="AO25" s="23"/>
      <c r="AP25" s="23"/>
    </row>
    <row r="26" spans="2:42" s="25" customFormat="1" x14ac:dyDescent="0.3">
      <c r="B26" s="23"/>
      <c r="C26" s="334" t="s">
        <v>30</v>
      </c>
      <c r="D26" s="23"/>
      <c r="E26" s="423">
        <v>5.0815999999999999</v>
      </c>
      <c r="F26" s="23"/>
      <c r="G26" s="23"/>
      <c r="H26" s="23"/>
      <c r="I26" s="23"/>
      <c r="J26" s="23"/>
      <c r="K26" s="23"/>
      <c r="L26" s="23"/>
      <c r="M26" s="23"/>
      <c r="N26" s="23"/>
      <c r="O26" s="23"/>
      <c r="P26" s="23"/>
      <c r="Q26" s="23"/>
      <c r="R26" s="23"/>
      <c r="S26" s="23"/>
      <c r="T26" s="23"/>
      <c r="U26" s="23"/>
      <c r="V26" s="23"/>
      <c r="W26" s="23"/>
      <c r="X26" s="23"/>
      <c r="Y26" s="23"/>
      <c r="Z26" s="23"/>
      <c r="AA26" s="23"/>
      <c r="AB26" s="23"/>
      <c r="AC26" s="23"/>
      <c r="AD26" s="23"/>
      <c r="AE26" s="23"/>
      <c r="AF26" s="23"/>
      <c r="AG26" s="23"/>
      <c r="AH26" s="23"/>
      <c r="AI26" s="23"/>
      <c r="AJ26" s="23"/>
      <c r="AK26" s="23"/>
      <c r="AL26" s="23"/>
      <c r="AM26" s="23"/>
      <c r="AN26" s="23"/>
      <c r="AO26" s="23"/>
      <c r="AP26" s="23"/>
    </row>
    <row r="27" spans="2:42" s="25" customFormat="1" x14ac:dyDescent="0.3">
      <c r="B27" s="23"/>
      <c r="C27" s="135"/>
      <c r="D27" s="23"/>
      <c r="E27" s="6"/>
      <c r="F27" s="23"/>
      <c r="G27" s="23"/>
      <c r="H27" s="23"/>
      <c r="I27" s="23"/>
      <c r="J27" s="23"/>
      <c r="K27" s="23"/>
      <c r="L27" s="23"/>
      <c r="M27" s="23"/>
      <c r="N27" s="23"/>
      <c r="O27" s="23"/>
      <c r="P27" s="23"/>
      <c r="Q27" s="23"/>
      <c r="R27" s="23"/>
      <c r="S27" s="23"/>
      <c r="T27" s="23"/>
      <c r="U27" s="23"/>
      <c r="V27" s="23"/>
      <c r="W27" s="23"/>
      <c r="X27" s="23"/>
      <c r="Y27" s="23"/>
      <c r="Z27" s="23"/>
      <c r="AA27" s="23"/>
      <c r="AB27" s="23"/>
      <c r="AC27" s="23"/>
      <c r="AD27" s="23"/>
      <c r="AE27" s="23"/>
      <c r="AF27" s="23"/>
      <c r="AG27" s="23"/>
      <c r="AH27" s="23"/>
      <c r="AI27" s="23"/>
      <c r="AJ27" s="23"/>
      <c r="AK27" s="23"/>
      <c r="AL27" s="23"/>
      <c r="AM27" s="23"/>
      <c r="AN27" s="23"/>
      <c r="AO27" s="23"/>
      <c r="AP27" s="23"/>
    </row>
    <row r="28" spans="2:42" s="25" customFormat="1" ht="20.45" customHeight="1" x14ac:dyDescent="0.2">
      <c r="B28" s="23"/>
      <c r="C28" s="331" t="s">
        <v>137</v>
      </c>
      <c r="D28" s="23"/>
      <c r="E28" s="561">
        <v>46023</v>
      </c>
      <c r="F28" s="23"/>
      <c r="G28" s="23"/>
      <c r="H28" s="23"/>
      <c r="I28" s="23"/>
      <c r="J28" s="23"/>
      <c r="K28" s="23"/>
      <c r="L28" s="23"/>
      <c r="M28" s="23"/>
      <c r="N28" s="23"/>
      <c r="O28" s="23"/>
      <c r="P28" s="23"/>
      <c r="Q28" s="23"/>
      <c r="R28" s="23"/>
      <c r="S28" s="23"/>
      <c r="T28" s="23"/>
      <c r="U28" s="23"/>
      <c r="V28" s="23"/>
      <c r="W28" s="23"/>
      <c r="X28" s="23"/>
      <c r="Y28" s="23"/>
      <c r="Z28" s="23"/>
      <c r="AA28" s="23"/>
      <c r="AB28" s="23"/>
      <c r="AC28" s="23"/>
      <c r="AD28" s="23"/>
      <c r="AE28" s="23"/>
      <c r="AF28" s="23"/>
      <c r="AG28" s="23"/>
      <c r="AH28" s="23"/>
      <c r="AI28" s="23"/>
      <c r="AJ28" s="23"/>
      <c r="AK28" s="23"/>
      <c r="AL28" s="23"/>
      <c r="AM28" s="23"/>
      <c r="AN28" s="23"/>
      <c r="AO28" s="23"/>
      <c r="AP28" s="23"/>
    </row>
    <row r="29" spans="2:42" s="25" customFormat="1" ht="31.15" customHeight="1" x14ac:dyDescent="0.2">
      <c r="B29" s="23"/>
      <c r="C29" s="335" t="s">
        <v>138</v>
      </c>
      <c r="D29" s="23"/>
      <c r="E29" s="27">
        <v>24</v>
      </c>
      <c r="F29" s="23"/>
      <c r="G29" s="23"/>
      <c r="H29" s="23"/>
      <c r="I29" s="23"/>
      <c r="J29" s="23"/>
      <c r="K29" s="23"/>
      <c r="L29" s="23"/>
      <c r="M29" s="23"/>
      <c r="N29" s="23"/>
      <c r="O29" s="23"/>
      <c r="P29" s="23"/>
      <c r="Q29" s="23"/>
      <c r="R29" s="23"/>
      <c r="S29" s="23"/>
      <c r="T29" s="23"/>
      <c r="U29" s="23"/>
      <c r="V29" s="23"/>
      <c r="W29" s="23"/>
      <c r="X29" s="23"/>
      <c r="Y29" s="23"/>
      <c r="Z29" s="23"/>
      <c r="AA29" s="23"/>
      <c r="AB29" s="23"/>
      <c r="AC29" s="23"/>
      <c r="AD29" s="23"/>
      <c r="AE29" s="23"/>
      <c r="AF29" s="23"/>
      <c r="AG29" s="23"/>
      <c r="AH29" s="23"/>
      <c r="AI29" s="23"/>
      <c r="AJ29" s="23"/>
      <c r="AK29" s="23"/>
      <c r="AL29" s="23"/>
      <c r="AM29" s="23"/>
      <c r="AN29" s="23"/>
      <c r="AO29" s="23"/>
      <c r="AP29" s="23"/>
    </row>
    <row r="30" spans="2:42" s="25" customFormat="1" ht="12.75" x14ac:dyDescent="0.2">
      <c r="B30" s="23"/>
      <c r="C30" s="23"/>
      <c r="D30" s="23"/>
      <c r="E30" s="24"/>
      <c r="F30" s="23"/>
      <c r="G30" s="23"/>
      <c r="H30" s="23"/>
      <c r="I30" s="23"/>
      <c r="J30" s="23"/>
      <c r="K30" s="23"/>
      <c r="L30" s="23"/>
      <c r="M30" s="23"/>
      <c r="N30" s="23"/>
      <c r="O30" s="23"/>
      <c r="P30" s="23"/>
      <c r="Q30" s="23"/>
      <c r="R30" s="23"/>
      <c r="S30" s="23"/>
      <c r="T30" s="23"/>
      <c r="U30" s="23"/>
      <c r="V30" s="23"/>
      <c r="W30" s="23"/>
      <c r="X30" s="23"/>
      <c r="Y30" s="23"/>
      <c r="Z30" s="23"/>
      <c r="AA30" s="23"/>
      <c r="AB30" s="23"/>
      <c r="AC30" s="23"/>
      <c r="AD30" s="23"/>
      <c r="AE30" s="23"/>
      <c r="AF30" s="23"/>
      <c r="AG30" s="23"/>
      <c r="AH30" s="23"/>
      <c r="AI30" s="23"/>
      <c r="AJ30" s="23"/>
      <c r="AK30" s="23"/>
      <c r="AL30" s="23"/>
      <c r="AM30" s="23"/>
      <c r="AN30" s="23"/>
      <c r="AO30" s="23"/>
      <c r="AP30" s="23"/>
    </row>
    <row r="31" spans="2:42" s="25" customFormat="1" ht="12.75" x14ac:dyDescent="0.2"/>
    <row r="32" spans="2:42" s="25" customFormat="1" ht="12.75" x14ac:dyDescent="0.2"/>
    <row r="33" spans="2:42" x14ac:dyDescent="0.3">
      <c r="B33" s="6"/>
      <c r="C33" s="31"/>
      <c r="D33" s="6"/>
      <c r="E33" s="7"/>
      <c r="F33" s="6"/>
      <c r="G33" s="6"/>
      <c r="H33" s="6"/>
      <c r="I33" s="6"/>
      <c r="J33" s="6"/>
      <c r="K33" s="6"/>
      <c r="L33" s="6"/>
      <c r="M33" s="6"/>
      <c r="N33" s="6"/>
      <c r="O33" s="6"/>
      <c r="P33" s="6"/>
      <c r="Q33" s="6"/>
      <c r="R33" s="6"/>
      <c r="S33" s="6"/>
      <c r="T33" s="6"/>
      <c r="U33" s="6"/>
      <c r="V33" s="6"/>
      <c r="W33" s="6"/>
      <c r="X33" s="6"/>
      <c r="Y33" s="6"/>
      <c r="Z33" s="6"/>
      <c r="AA33" s="6"/>
      <c r="AB33" s="6"/>
      <c r="AC33" s="6"/>
      <c r="AD33" s="6"/>
      <c r="AE33" s="6"/>
      <c r="AF33" s="6"/>
      <c r="AG33" s="6"/>
      <c r="AH33" s="6"/>
      <c r="AI33" s="6"/>
      <c r="AJ33" s="6"/>
      <c r="AK33" s="6"/>
      <c r="AL33" s="6"/>
      <c r="AM33" s="6"/>
      <c r="AN33" s="6"/>
      <c r="AO33" s="6"/>
      <c r="AP33" s="6"/>
    </row>
    <row r="34" spans="2:42" s="22" customFormat="1" ht="23.45" customHeight="1" x14ac:dyDescent="0.25">
      <c r="B34" s="18"/>
      <c r="C34" s="19" t="s">
        <v>61</v>
      </c>
      <c r="D34" s="20"/>
      <c r="E34" s="21"/>
      <c r="F34" s="20"/>
      <c r="G34" s="20"/>
      <c r="H34" s="20"/>
      <c r="I34" s="20"/>
      <c r="J34" s="20"/>
      <c r="K34" s="20"/>
      <c r="L34" s="20"/>
      <c r="M34" s="20"/>
      <c r="N34" s="20"/>
      <c r="O34" s="20"/>
      <c r="P34" s="20"/>
      <c r="Q34" s="20"/>
      <c r="R34" s="20"/>
      <c r="S34" s="20"/>
      <c r="T34" s="20"/>
      <c r="U34" s="20"/>
      <c r="V34" s="20"/>
      <c r="W34" s="20"/>
      <c r="X34" s="20"/>
      <c r="Y34" s="20"/>
      <c r="Z34" s="20"/>
      <c r="AA34" s="20"/>
      <c r="AB34" s="20"/>
      <c r="AC34" s="20"/>
      <c r="AD34" s="20"/>
      <c r="AE34" s="20"/>
      <c r="AF34" s="20"/>
      <c r="AG34" s="20"/>
      <c r="AH34" s="20"/>
      <c r="AI34" s="20"/>
      <c r="AJ34" s="20"/>
      <c r="AK34" s="20"/>
      <c r="AL34" s="20"/>
      <c r="AM34" s="20"/>
      <c r="AN34" s="20"/>
      <c r="AO34" s="20"/>
      <c r="AP34" s="18"/>
    </row>
    <row r="35" spans="2:42" x14ac:dyDescent="0.3">
      <c r="B35" s="6"/>
      <c r="C35" s="31"/>
      <c r="D35" s="6"/>
      <c r="E35" s="7"/>
      <c r="F35" s="6"/>
      <c r="G35" s="6"/>
      <c r="H35" s="6"/>
      <c r="I35" s="6"/>
      <c r="J35" s="6"/>
      <c r="K35" s="6"/>
      <c r="L35" s="6"/>
      <c r="M35" s="6"/>
      <c r="N35" s="6"/>
      <c r="O35" s="6"/>
      <c r="P35" s="6"/>
      <c r="Q35" s="6"/>
      <c r="R35" s="6"/>
      <c r="S35" s="6"/>
      <c r="T35" s="6"/>
      <c r="U35" s="6"/>
      <c r="V35" s="6"/>
      <c r="W35" s="6"/>
      <c r="X35" s="6"/>
      <c r="Y35" s="6"/>
      <c r="Z35" s="6"/>
      <c r="AA35" s="6"/>
      <c r="AB35" s="6"/>
      <c r="AC35" s="6"/>
      <c r="AD35" s="6"/>
      <c r="AE35" s="6"/>
      <c r="AF35" s="6"/>
      <c r="AG35" s="6"/>
      <c r="AH35" s="6"/>
      <c r="AI35" s="6"/>
      <c r="AJ35" s="6"/>
      <c r="AK35" s="6"/>
      <c r="AL35" s="6"/>
      <c r="AM35" s="6"/>
      <c r="AN35" s="6"/>
      <c r="AO35" s="6"/>
      <c r="AP35" s="6"/>
    </row>
    <row r="36" spans="2:42" ht="20.45" customHeight="1" x14ac:dyDescent="0.3">
      <c r="B36" s="6"/>
      <c r="C36" s="455" t="s">
        <v>87</v>
      </c>
      <c r="D36" s="456"/>
      <c r="E36" s="456"/>
      <c r="F36" s="457"/>
      <c r="G36" s="35"/>
      <c r="H36" s="31"/>
      <c r="I36" s="31"/>
      <c r="J36" s="6"/>
      <c r="K36" s="6"/>
      <c r="L36" s="6"/>
      <c r="M36" s="6"/>
      <c r="N36" s="6"/>
      <c r="O36" s="6"/>
      <c r="P36" s="6"/>
      <c r="Q36" s="6"/>
      <c r="R36" s="6"/>
      <c r="S36" s="6"/>
      <c r="T36" s="6"/>
      <c r="U36" s="6"/>
      <c r="V36" s="6"/>
      <c r="W36" s="6"/>
      <c r="X36" s="6"/>
      <c r="Y36" s="6"/>
      <c r="Z36" s="6"/>
      <c r="AA36" s="6"/>
      <c r="AB36" s="6"/>
      <c r="AC36" s="6"/>
      <c r="AD36" s="6"/>
      <c r="AE36" s="6"/>
      <c r="AF36" s="6"/>
      <c r="AG36" s="6"/>
      <c r="AH36" s="6"/>
      <c r="AI36" s="6"/>
      <c r="AJ36" s="6"/>
      <c r="AK36" s="6"/>
      <c r="AL36" s="6"/>
      <c r="AM36" s="6"/>
      <c r="AN36" s="6"/>
      <c r="AO36" s="6"/>
      <c r="AP36" s="6"/>
    </row>
    <row r="37" spans="2:42" x14ac:dyDescent="0.3">
      <c r="B37" s="6"/>
      <c r="C37" s="31"/>
      <c r="D37" s="6"/>
      <c r="E37" s="7"/>
      <c r="F37" s="6"/>
      <c r="G37" s="6"/>
      <c r="H37" s="6"/>
      <c r="I37" s="6"/>
      <c r="J37" s="6"/>
      <c r="K37" s="6"/>
      <c r="L37" s="6"/>
      <c r="M37" s="6"/>
      <c r="N37" s="6"/>
      <c r="O37" s="6"/>
      <c r="P37" s="6"/>
      <c r="Q37" s="6"/>
      <c r="R37" s="6"/>
      <c r="S37" s="6"/>
      <c r="T37" s="6"/>
      <c r="U37" s="6"/>
      <c r="V37" s="6"/>
      <c r="W37" s="6"/>
      <c r="X37" s="6"/>
      <c r="Y37" s="6"/>
      <c r="Z37" s="6"/>
      <c r="AA37" s="6"/>
      <c r="AB37" s="6"/>
      <c r="AC37" s="6"/>
      <c r="AD37" s="6"/>
      <c r="AE37" s="6"/>
      <c r="AF37" s="6"/>
      <c r="AG37" s="6"/>
      <c r="AH37" s="6"/>
      <c r="AI37" s="6"/>
      <c r="AJ37" s="6"/>
      <c r="AK37" s="6"/>
      <c r="AL37" s="6"/>
      <c r="AM37" s="6"/>
      <c r="AN37" s="6"/>
      <c r="AO37" s="6"/>
      <c r="AP37" s="6"/>
    </row>
    <row r="38" spans="2:42" ht="48" customHeight="1" outlineLevel="3" x14ac:dyDescent="0.3">
      <c r="B38" s="6"/>
      <c r="C38" s="36" t="s">
        <v>521</v>
      </c>
      <c r="D38" s="6"/>
      <c r="E38" s="37" t="s">
        <v>66</v>
      </c>
      <c r="F38" s="6"/>
      <c r="G38" s="6"/>
      <c r="H38" s="37" t="s">
        <v>67</v>
      </c>
      <c r="I38" s="37" t="s">
        <v>523</v>
      </c>
      <c r="J38" s="37" t="s">
        <v>103</v>
      </c>
      <c r="K38" s="6"/>
      <c r="L38" s="6"/>
      <c r="M38" s="6"/>
      <c r="N38" s="6"/>
      <c r="O38" s="6"/>
      <c r="P38" s="6"/>
      <c r="Q38" s="6"/>
      <c r="R38" s="6"/>
      <c r="S38" s="6"/>
      <c r="T38" s="6"/>
      <c r="U38" s="6"/>
      <c r="V38" s="6"/>
      <c r="W38" s="6"/>
      <c r="X38" s="6"/>
      <c r="Y38" s="6"/>
      <c r="Z38" s="6"/>
      <c r="AA38" s="6"/>
      <c r="AB38" s="6"/>
      <c r="AC38" s="6"/>
      <c r="AD38" s="6"/>
      <c r="AE38" s="6"/>
      <c r="AF38" s="6"/>
      <c r="AG38" s="6"/>
      <c r="AH38" s="6"/>
      <c r="AI38" s="6"/>
      <c r="AJ38" s="6"/>
      <c r="AK38" s="6"/>
      <c r="AL38" s="6"/>
      <c r="AM38" s="6"/>
      <c r="AN38" s="6"/>
      <c r="AO38" s="6"/>
      <c r="AP38" s="6"/>
    </row>
    <row r="39" spans="2:42" outlineLevel="3" x14ac:dyDescent="0.3">
      <c r="B39" s="6"/>
      <c r="C39" s="5" t="s">
        <v>524</v>
      </c>
      <c r="D39" s="6"/>
      <c r="E39" s="38"/>
      <c r="F39" s="6"/>
      <c r="G39" s="6"/>
      <c r="H39" s="39"/>
      <c r="I39" s="336" t="str">
        <f t="shared" ref="I39:I49" si="29">IF(ISERROR(H39/$H$50*E39),"",H39/$H$50*E39)</f>
        <v/>
      </c>
      <c r="J39" s="337" t="str">
        <f>IF(ISERROR(H39/E39),"",H39/E39)</f>
        <v/>
      </c>
      <c r="K39" s="6"/>
      <c r="L39" s="6"/>
      <c r="M39" s="6"/>
      <c r="N39" s="6"/>
      <c r="O39" s="6"/>
      <c r="P39" s="6"/>
      <c r="Q39" s="6"/>
      <c r="R39" s="6"/>
      <c r="S39" s="6"/>
      <c r="T39" s="6"/>
      <c r="U39" s="6"/>
      <c r="V39" s="6"/>
      <c r="W39" s="6"/>
      <c r="X39" s="6"/>
      <c r="Y39" s="6"/>
      <c r="Z39" s="6"/>
      <c r="AA39" s="6"/>
      <c r="AB39" s="6"/>
      <c r="AC39" s="6"/>
      <c r="AD39" s="6"/>
      <c r="AE39" s="6"/>
      <c r="AF39" s="6"/>
      <c r="AG39" s="6"/>
      <c r="AH39" s="6"/>
      <c r="AI39" s="6"/>
      <c r="AJ39" s="6"/>
      <c r="AK39" s="6"/>
      <c r="AL39" s="6"/>
      <c r="AM39" s="6"/>
      <c r="AN39" s="6"/>
      <c r="AO39" s="6"/>
      <c r="AP39" s="6"/>
    </row>
    <row r="40" spans="2:42" outlineLevel="3" x14ac:dyDescent="0.3">
      <c r="B40" s="6"/>
      <c r="C40" s="5" t="s">
        <v>524</v>
      </c>
      <c r="D40" s="6"/>
      <c r="E40" s="40"/>
      <c r="F40" s="6"/>
      <c r="G40" s="6"/>
      <c r="H40" s="41"/>
      <c r="I40" s="336" t="str">
        <f t="shared" si="29"/>
        <v/>
      </c>
      <c r="J40" s="338" t="str">
        <f t="shared" ref="J40:J49" si="30">IF(ISERROR(H40/E40),"",H40/E40)</f>
        <v/>
      </c>
      <c r="K40" s="6"/>
      <c r="L40" s="6"/>
      <c r="M40" s="6"/>
      <c r="N40" s="6"/>
      <c r="O40" s="6"/>
      <c r="P40" s="6"/>
      <c r="Q40" s="6"/>
      <c r="R40" s="6"/>
      <c r="S40" s="6"/>
      <c r="T40" s="6"/>
      <c r="U40" s="6"/>
      <c r="V40" s="6"/>
      <c r="W40" s="6"/>
      <c r="X40" s="6"/>
      <c r="Y40" s="6"/>
      <c r="Z40" s="6"/>
      <c r="AA40" s="6"/>
      <c r="AB40" s="6"/>
      <c r="AC40" s="6"/>
      <c r="AD40" s="6"/>
      <c r="AE40" s="6"/>
      <c r="AF40" s="6"/>
      <c r="AG40" s="6"/>
      <c r="AH40" s="6"/>
      <c r="AI40" s="6"/>
      <c r="AJ40" s="6"/>
      <c r="AK40" s="6"/>
      <c r="AL40" s="6"/>
      <c r="AM40" s="6"/>
      <c r="AN40" s="6"/>
      <c r="AO40" s="6"/>
      <c r="AP40" s="6"/>
    </row>
    <row r="41" spans="2:42" outlineLevel="3" x14ac:dyDescent="0.3">
      <c r="B41" s="6"/>
      <c r="C41" s="5" t="s">
        <v>524</v>
      </c>
      <c r="D41" s="6"/>
      <c r="E41" s="40"/>
      <c r="F41" s="6"/>
      <c r="G41" s="6"/>
      <c r="H41" s="41"/>
      <c r="I41" s="336" t="str">
        <f t="shared" si="29"/>
        <v/>
      </c>
      <c r="J41" s="338" t="str">
        <f t="shared" si="30"/>
        <v/>
      </c>
      <c r="K41" s="6"/>
      <c r="L41" s="6"/>
      <c r="M41" s="6"/>
      <c r="N41" s="6"/>
      <c r="O41" s="6"/>
      <c r="P41" s="6"/>
      <c r="Q41" s="6"/>
      <c r="R41" s="6"/>
      <c r="S41" s="6"/>
      <c r="T41" s="6"/>
      <c r="U41" s="6"/>
      <c r="V41" s="6"/>
      <c r="W41" s="6"/>
      <c r="X41" s="6"/>
      <c r="Y41" s="6"/>
      <c r="Z41" s="6"/>
      <c r="AA41" s="6"/>
      <c r="AB41" s="6"/>
      <c r="AC41" s="6"/>
      <c r="AD41" s="6"/>
      <c r="AE41" s="6"/>
      <c r="AF41" s="6"/>
      <c r="AG41" s="6"/>
      <c r="AH41" s="6"/>
      <c r="AI41" s="6"/>
      <c r="AJ41" s="6"/>
      <c r="AK41" s="6"/>
      <c r="AL41" s="6"/>
      <c r="AM41" s="6"/>
      <c r="AN41" s="6"/>
      <c r="AO41" s="6"/>
      <c r="AP41" s="6"/>
    </row>
    <row r="42" spans="2:42" outlineLevel="3" x14ac:dyDescent="0.3">
      <c r="B42" s="6"/>
      <c r="C42" s="5" t="s">
        <v>524</v>
      </c>
      <c r="D42" s="6"/>
      <c r="E42" s="40"/>
      <c r="F42" s="6"/>
      <c r="G42" s="6"/>
      <c r="H42" s="41"/>
      <c r="I42" s="336" t="str">
        <f t="shared" si="29"/>
        <v/>
      </c>
      <c r="J42" s="338" t="str">
        <f t="shared" si="30"/>
        <v/>
      </c>
      <c r="K42" s="6"/>
      <c r="L42" s="6"/>
      <c r="M42" s="6"/>
      <c r="N42" s="6"/>
      <c r="O42" s="6"/>
      <c r="P42" s="6"/>
      <c r="Q42" s="6"/>
      <c r="R42" s="6"/>
      <c r="S42" s="6"/>
      <c r="T42" s="6"/>
      <c r="U42" s="6"/>
      <c r="V42" s="6"/>
      <c r="W42" s="6"/>
      <c r="X42" s="6"/>
      <c r="Y42" s="6"/>
      <c r="Z42" s="6"/>
      <c r="AA42" s="6"/>
      <c r="AB42" s="6"/>
      <c r="AC42" s="6"/>
      <c r="AD42" s="6"/>
      <c r="AE42" s="6"/>
      <c r="AF42" s="6"/>
      <c r="AG42" s="6"/>
      <c r="AH42" s="6"/>
      <c r="AI42" s="6"/>
      <c r="AJ42" s="6"/>
      <c r="AK42" s="6"/>
      <c r="AL42" s="6"/>
      <c r="AM42" s="6"/>
      <c r="AN42" s="6"/>
      <c r="AO42" s="6"/>
      <c r="AP42" s="6"/>
    </row>
    <row r="43" spans="2:42" outlineLevel="3" x14ac:dyDescent="0.3">
      <c r="B43" s="6"/>
      <c r="C43" s="5" t="s">
        <v>524</v>
      </c>
      <c r="D43" s="6"/>
      <c r="E43" s="40"/>
      <c r="F43" s="6"/>
      <c r="G43" s="6"/>
      <c r="H43" s="41"/>
      <c r="I43" s="336" t="str">
        <f t="shared" si="29"/>
        <v/>
      </c>
      <c r="J43" s="338" t="str">
        <f t="shared" si="30"/>
        <v/>
      </c>
      <c r="K43" s="6"/>
      <c r="L43" s="6"/>
      <c r="M43" s="6"/>
      <c r="N43" s="6"/>
      <c r="O43" s="6"/>
      <c r="P43" s="6"/>
      <c r="Q43" s="6"/>
      <c r="R43" s="6"/>
      <c r="S43" s="6"/>
      <c r="T43" s="6"/>
      <c r="U43" s="6"/>
      <c r="V43" s="6"/>
      <c r="W43" s="6"/>
      <c r="X43" s="6"/>
      <c r="Y43" s="6"/>
      <c r="Z43" s="6"/>
      <c r="AA43" s="6"/>
      <c r="AB43" s="6"/>
      <c r="AC43" s="6"/>
      <c r="AD43" s="6"/>
      <c r="AE43" s="6"/>
      <c r="AF43" s="6"/>
      <c r="AG43" s="6"/>
      <c r="AH43" s="6"/>
      <c r="AI43" s="6"/>
      <c r="AJ43" s="6"/>
      <c r="AK43" s="6"/>
      <c r="AL43" s="6"/>
      <c r="AM43" s="6"/>
      <c r="AN43" s="6"/>
      <c r="AO43" s="6"/>
      <c r="AP43" s="6"/>
    </row>
    <row r="44" spans="2:42" outlineLevel="3" x14ac:dyDescent="0.3">
      <c r="B44" s="6"/>
      <c r="C44" s="5" t="s">
        <v>524</v>
      </c>
      <c r="D44" s="6"/>
      <c r="E44" s="40"/>
      <c r="F44" s="6"/>
      <c r="G44" s="6"/>
      <c r="H44" s="41"/>
      <c r="I44" s="336" t="str">
        <f t="shared" si="29"/>
        <v/>
      </c>
      <c r="J44" s="338" t="str">
        <f t="shared" si="30"/>
        <v/>
      </c>
      <c r="K44" s="6"/>
      <c r="L44" s="6"/>
      <c r="M44" s="6"/>
      <c r="N44" s="6"/>
      <c r="O44" s="6"/>
      <c r="P44" s="6"/>
      <c r="Q44" s="6"/>
      <c r="R44" s="6"/>
      <c r="S44" s="6"/>
      <c r="T44" s="6"/>
      <c r="U44" s="6"/>
      <c r="V44" s="6"/>
      <c r="W44" s="6"/>
      <c r="X44" s="6"/>
      <c r="Y44" s="6"/>
      <c r="Z44" s="6"/>
      <c r="AA44" s="6"/>
      <c r="AB44" s="6"/>
      <c r="AC44" s="6"/>
      <c r="AD44" s="6"/>
      <c r="AE44" s="6"/>
      <c r="AF44" s="6"/>
      <c r="AG44" s="6"/>
      <c r="AH44" s="6"/>
      <c r="AI44" s="6"/>
      <c r="AJ44" s="6"/>
      <c r="AK44" s="6"/>
      <c r="AL44" s="6"/>
      <c r="AM44" s="6"/>
      <c r="AN44" s="6"/>
      <c r="AO44" s="6"/>
      <c r="AP44" s="6"/>
    </row>
    <row r="45" spans="2:42" outlineLevel="3" x14ac:dyDescent="0.3">
      <c r="B45" s="6"/>
      <c r="C45" s="5" t="s">
        <v>524</v>
      </c>
      <c r="D45" s="6"/>
      <c r="E45" s="40"/>
      <c r="F45" s="6"/>
      <c r="G45" s="6"/>
      <c r="H45" s="41"/>
      <c r="I45" s="336" t="str">
        <f t="shared" si="29"/>
        <v/>
      </c>
      <c r="J45" s="338" t="str">
        <f t="shared" si="30"/>
        <v/>
      </c>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c r="AN45" s="6"/>
      <c r="AO45" s="6"/>
      <c r="AP45" s="6"/>
    </row>
    <row r="46" spans="2:42" outlineLevel="3" x14ac:dyDescent="0.3">
      <c r="B46" s="6"/>
      <c r="C46" s="5" t="s">
        <v>524</v>
      </c>
      <c r="D46" s="6"/>
      <c r="E46" s="40"/>
      <c r="F46" s="6"/>
      <c r="G46" s="6"/>
      <c r="H46" s="41"/>
      <c r="I46" s="336" t="str">
        <f t="shared" si="29"/>
        <v/>
      </c>
      <c r="J46" s="338" t="str">
        <f t="shared" si="30"/>
        <v/>
      </c>
      <c r="K46" s="6"/>
      <c r="L46" s="6"/>
      <c r="M46" s="6"/>
      <c r="N46" s="6"/>
      <c r="O46" s="6"/>
      <c r="P46" s="6"/>
      <c r="Q46" s="6"/>
      <c r="R46" s="6"/>
      <c r="S46" s="6"/>
      <c r="T46" s="6"/>
      <c r="U46" s="6"/>
      <c r="V46" s="6"/>
      <c r="W46" s="6"/>
      <c r="X46" s="6"/>
      <c r="Y46" s="6"/>
      <c r="Z46" s="6"/>
      <c r="AA46" s="6"/>
      <c r="AB46" s="6"/>
      <c r="AC46" s="6"/>
      <c r="AD46" s="6"/>
      <c r="AE46" s="6"/>
      <c r="AF46" s="6"/>
      <c r="AG46" s="6"/>
      <c r="AH46" s="6"/>
      <c r="AI46" s="6"/>
      <c r="AJ46" s="6"/>
      <c r="AK46" s="6"/>
      <c r="AL46" s="6"/>
      <c r="AM46" s="6"/>
      <c r="AN46" s="6"/>
      <c r="AO46" s="6"/>
      <c r="AP46" s="6"/>
    </row>
    <row r="47" spans="2:42" outlineLevel="3" x14ac:dyDescent="0.3">
      <c r="B47" s="6"/>
      <c r="C47" s="5" t="s">
        <v>524</v>
      </c>
      <c r="D47" s="6"/>
      <c r="E47" s="40"/>
      <c r="F47" s="6"/>
      <c r="G47" s="6"/>
      <c r="H47" s="41"/>
      <c r="I47" s="336" t="str">
        <f t="shared" si="29"/>
        <v/>
      </c>
      <c r="J47" s="338" t="str">
        <f t="shared" si="30"/>
        <v/>
      </c>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c r="AN47" s="6"/>
      <c r="AO47" s="6"/>
      <c r="AP47" s="6"/>
    </row>
    <row r="48" spans="2:42" outlineLevel="3" x14ac:dyDescent="0.3">
      <c r="B48" s="6"/>
      <c r="C48" s="5" t="s">
        <v>524</v>
      </c>
      <c r="D48" s="6"/>
      <c r="E48" s="40"/>
      <c r="F48" s="6"/>
      <c r="G48" s="6"/>
      <c r="H48" s="41"/>
      <c r="I48" s="336" t="str">
        <f t="shared" si="29"/>
        <v/>
      </c>
      <c r="J48" s="338" t="str">
        <f t="shared" si="30"/>
        <v/>
      </c>
      <c r="K48" s="6"/>
      <c r="L48" s="6"/>
      <c r="M48" s="6"/>
      <c r="N48" s="6"/>
      <c r="O48" s="6"/>
      <c r="P48" s="6"/>
      <c r="Q48" s="6"/>
      <c r="R48" s="6"/>
      <c r="S48" s="6"/>
      <c r="T48" s="6"/>
      <c r="U48" s="6"/>
      <c r="V48" s="6"/>
      <c r="W48" s="6"/>
      <c r="X48" s="6"/>
      <c r="Y48" s="6"/>
      <c r="Z48" s="6"/>
      <c r="AA48" s="6"/>
      <c r="AB48" s="6"/>
      <c r="AC48" s="6"/>
      <c r="AD48" s="6"/>
      <c r="AE48" s="6"/>
      <c r="AF48" s="6"/>
      <c r="AG48" s="6"/>
      <c r="AH48" s="6"/>
      <c r="AI48" s="6"/>
      <c r="AJ48" s="6"/>
      <c r="AK48" s="6"/>
      <c r="AL48" s="6"/>
      <c r="AM48" s="6"/>
      <c r="AN48" s="6"/>
      <c r="AO48" s="6"/>
      <c r="AP48" s="6"/>
    </row>
    <row r="49" spans="1:165" outlineLevel="3" x14ac:dyDescent="0.3">
      <c r="B49" s="6"/>
      <c r="C49" s="5" t="s">
        <v>524</v>
      </c>
      <c r="D49" s="6"/>
      <c r="E49" s="40"/>
      <c r="F49" s="6"/>
      <c r="G49" s="6"/>
      <c r="H49" s="42"/>
      <c r="I49" s="339" t="str">
        <f t="shared" si="29"/>
        <v/>
      </c>
      <c r="J49" s="340" t="str">
        <f t="shared" si="30"/>
        <v/>
      </c>
      <c r="K49" s="6"/>
      <c r="L49" s="6"/>
      <c r="M49" s="6"/>
      <c r="N49" s="6"/>
      <c r="O49" s="6"/>
      <c r="P49" s="6"/>
      <c r="Q49" s="6"/>
      <c r="R49" s="6"/>
      <c r="S49" s="6"/>
      <c r="T49" s="6"/>
      <c r="U49" s="6"/>
      <c r="V49" s="6"/>
      <c r="W49" s="6"/>
      <c r="X49" s="6"/>
      <c r="Y49" s="6"/>
      <c r="Z49" s="6"/>
      <c r="AA49" s="6"/>
      <c r="AB49" s="6"/>
      <c r="AC49" s="6"/>
      <c r="AD49" s="6"/>
      <c r="AE49" s="6"/>
      <c r="AF49" s="6"/>
      <c r="AG49" s="6"/>
      <c r="AH49" s="6"/>
      <c r="AI49" s="6"/>
      <c r="AJ49" s="6"/>
      <c r="AK49" s="6"/>
      <c r="AL49" s="6"/>
      <c r="AM49" s="6"/>
      <c r="AN49" s="6"/>
      <c r="AO49" s="6"/>
      <c r="AP49" s="6"/>
    </row>
    <row r="50" spans="1:165" outlineLevel="3" x14ac:dyDescent="0.3">
      <c r="B50" s="6"/>
      <c r="C50" s="240" t="s">
        <v>6</v>
      </c>
      <c r="D50" s="6"/>
      <c r="E50" s="7"/>
      <c r="F50" s="6"/>
      <c r="G50" s="6"/>
      <c r="H50" s="342">
        <f>SUM(H39:H49)</f>
        <v>0</v>
      </c>
      <c r="I50" s="341">
        <f>ROUNDUP(SUM(I39:I49),0)</f>
        <v>0</v>
      </c>
      <c r="J50" s="341">
        <f>ROUNDUP(SUM(J39:J49),0)</f>
        <v>0</v>
      </c>
      <c r="K50" s="6"/>
      <c r="L50" s="6"/>
      <c r="M50" s="6"/>
      <c r="N50" s="6"/>
      <c r="O50" s="6"/>
      <c r="P50" s="6"/>
      <c r="Q50" s="6"/>
      <c r="R50" s="6"/>
      <c r="S50" s="6"/>
      <c r="T50" s="6"/>
      <c r="U50" s="6"/>
      <c r="V50" s="6"/>
      <c r="W50" s="6"/>
      <c r="X50" s="6"/>
      <c r="Y50" s="6"/>
      <c r="Z50" s="6"/>
      <c r="AA50" s="6"/>
      <c r="AB50" s="6"/>
      <c r="AC50" s="6"/>
      <c r="AD50" s="6"/>
      <c r="AE50" s="6"/>
      <c r="AF50" s="6"/>
      <c r="AG50" s="6"/>
      <c r="AH50" s="6"/>
      <c r="AI50" s="6"/>
      <c r="AJ50" s="6"/>
      <c r="AK50" s="6"/>
      <c r="AL50" s="6"/>
      <c r="AM50" s="6"/>
      <c r="AN50" s="6"/>
      <c r="AO50" s="6"/>
      <c r="AP50" s="6"/>
    </row>
    <row r="51" spans="1:165"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c r="AN51" s="6"/>
      <c r="AO51" s="6"/>
      <c r="AP51" s="6"/>
    </row>
    <row r="52" spans="1:165" ht="21.6" customHeight="1" x14ac:dyDescent="0.3">
      <c r="B52" s="6"/>
      <c r="C52" s="455" t="s">
        <v>68</v>
      </c>
      <c r="D52" s="456"/>
      <c r="E52" s="456"/>
      <c r="F52" s="457"/>
      <c r="G52" s="35"/>
      <c r="H52" s="31"/>
      <c r="I52" s="31"/>
      <c r="J52" s="6"/>
      <c r="K52" s="6"/>
      <c r="L52" s="6"/>
      <c r="M52" s="6"/>
      <c r="N52" s="6"/>
      <c r="O52" s="6"/>
      <c r="P52" s="6"/>
      <c r="Q52" s="6"/>
      <c r="R52" s="6"/>
      <c r="S52" s="6"/>
      <c r="T52" s="6"/>
      <c r="U52" s="6"/>
      <c r="V52" s="6"/>
      <c r="W52" s="6"/>
      <c r="X52" s="6"/>
      <c r="Y52" s="6"/>
      <c r="Z52" s="6"/>
      <c r="AA52" s="6"/>
      <c r="AB52" s="6"/>
      <c r="AC52" s="6"/>
      <c r="AD52" s="6"/>
      <c r="AE52" s="6"/>
      <c r="AF52" s="6"/>
      <c r="AG52" s="6"/>
      <c r="AH52" s="6"/>
      <c r="AI52" s="6"/>
      <c r="AJ52" s="6"/>
      <c r="AK52" s="6"/>
      <c r="AL52" s="6"/>
      <c r="AM52" s="6"/>
      <c r="AN52" s="6"/>
      <c r="AO52" s="6"/>
      <c r="AP52" s="6"/>
    </row>
    <row r="53" spans="1:165"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c r="AN53" s="6"/>
      <c r="AO53" s="6"/>
      <c r="AP53" s="6"/>
    </row>
    <row r="54" spans="1:165" ht="27.6" customHeight="1" outlineLevel="2" x14ac:dyDescent="0.3">
      <c r="B54" s="6"/>
      <c r="C54" s="445" t="s">
        <v>530</v>
      </c>
      <c r="D54" s="445"/>
      <c r="E54" s="445"/>
      <c r="F54" s="445"/>
      <c r="G54" s="445"/>
      <c r="H54" s="445"/>
      <c r="I54" s="445"/>
      <c r="J54" s="6"/>
      <c r="K54" s="6"/>
      <c r="L54" s="6"/>
      <c r="M54" s="6"/>
      <c r="N54" s="6"/>
      <c r="O54" s="44"/>
      <c r="P54" s="44"/>
      <c r="Q54" s="44"/>
      <c r="R54" s="6"/>
      <c r="S54" s="6"/>
      <c r="T54" s="6"/>
      <c r="U54" s="6"/>
      <c r="V54" s="6"/>
      <c r="W54" s="6"/>
      <c r="X54" s="6"/>
      <c r="Y54" s="6"/>
      <c r="Z54" s="6"/>
      <c r="AA54" s="6"/>
      <c r="AB54" s="6"/>
      <c r="AC54" s="6"/>
      <c r="AD54" s="6"/>
      <c r="AE54" s="6"/>
      <c r="AF54" s="6"/>
      <c r="AG54" s="6"/>
      <c r="AH54" s="6"/>
      <c r="AI54" s="6"/>
      <c r="AJ54" s="6"/>
      <c r="AK54" s="6"/>
      <c r="AL54" s="6"/>
      <c r="AM54" s="6"/>
      <c r="AN54" s="6"/>
      <c r="AO54" s="6"/>
      <c r="AP54" s="6"/>
    </row>
    <row r="55" spans="1:165" outlineLevel="2" x14ac:dyDescent="0.3">
      <c r="B55" s="6"/>
      <c r="C55" s="45" t="s">
        <v>69</v>
      </c>
      <c r="D55" s="6"/>
      <c r="E55" s="46" t="s">
        <v>70</v>
      </c>
      <c r="F55" s="6"/>
      <c r="G55" s="6"/>
      <c r="H55" s="6"/>
      <c r="I55" s="6"/>
      <c r="J55" s="7" t="s">
        <v>55</v>
      </c>
      <c r="K55" s="7"/>
      <c r="L55" s="336"/>
      <c r="M55" s="336"/>
      <c r="N55" s="47"/>
      <c r="O55" s="47"/>
      <c r="P55" s="47"/>
      <c r="Q55" s="47"/>
      <c r="R55" s="47"/>
      <c r="S55" s="47"/>
      <c r="T55" s="47"/>
      <c r="U55" s="47"/>
      <c r="V55" s="47"/>
      <c r="W55" s="47"/>
      <c r="X55" s="47"/>
      <c r="Y55" s="47"/>
      <c r="Z55" s="47"/>
      <c r="AA55" s="47"/>
      <c r="AB55" s="47"/>
      <c r="AC55" s="47"/>
      <c r="AD55" s="47"/>
      <c r="AE55" s="47"/>
      <c r="AF55" s="47"/>
      <c r="AG55" s="47"/>
      <c r="AH55" s="47"/>
      <c r="AI55" s="47"/>
      <c r="AJ55" s="47"/>
      <c r="AK55" s="47"/>
      <c r="AL55" s="47"/>
      <c r="AM55" s="47"/>
      <c r="AN55" s="47"/>
      <c r="AO55" s="47"/>
      <c r="AP55" s="6"/>
    </row>
    <row r="56" spans="1:165" outlineLevel="2" x14ac:dyDescent="0.3">
      <c r="B56" s="6"/>
      <c r="C56" s="45" t="s">
        <v>69</v>
      </c>
      <c r="D56" s="6"/>
      <c r="E56" s="46" t="s">
        <v>70</v>
      </c>
      <c r="F56" s="6"/>
      <c r="G56" s="6"/>
      <c r="H56" s="6"/>
      <c r="I56" s="6"/>
      <c r="J56" s="7" t="s">
        <v>55</v>
      </c>
      <c r="K56" s="7"/>
      <c r="L56" s="336"/>
      <c r="M56" s="336"/>
      <c r="N56" s="47"/>
      <c r="O56" s="47"/>
      <c r="P56" s="47"/>
      <c r="Q56" s="47"/>
      <c r="R56" s="47"/>
      <c r="S56" s="47"/>
      <c r="T56" s="47"/>
      <c r="U56" s="47"/>
      <c r="V56" s="47"/>
      <c r="W56" s="47"/>
      <c r="X56" s="47"/>
      <c r="Y56" s="47"/>
      <c r="Z56" s="47"/>
      <c r="AA56" s="47"/>
      <c r="AB56" s="47"/>
      <c r="AC56" s="47"/>
      <c r="AD56" s="47"/>
      <c r="AE56" s="47"/>
      <c r="AF56" s="47"/>
      <c r="AG56" s="47"/>
      <c r="AH56" s="47"/>
      <c r="AI56" s="47"/>
      <c r="AJ56" s="47"/>
      <c r="AK56" s="47"/>
      <c r="AL56" s="47"/>
      <c r="AM56" s="47"/>
      <c r="AN56" s="47"/>
      <c r="AO56" s="47"/>
      <c r="AP56" s="6"/>
    </row>
    <row r="57" spans="1:165" outlineLevel="2" x14ac:dyDescent="0.3">
      <c r="B57" s="6"/>
      <c r="C57" s="45" t="s">
        <v>69</v>
      </c>
      <c r="D57" s="6"/>
      <c r="E57" s="46" t="s">
        <v>70</v>
      </c>
      <c r="F57" s="6"/>
      <c r="G57" s="6"/>
      <c r="H57" s="6"/>
      <c r="I57" s="6"/>
      <c r="J57" s="7" t="s">
        <v>55</v>
      </c>
      <c r="K57" s="7"/>
      <c r="L57" s="336"/>
      <c r="M57" s="336"/>
      <c r="N57" s="47"/>
      <c r="O57" s="47"/>
      <c r="P57" s="47"/>
      <c r="Q57" s="47"/>
      <c r="R57" s="47"/>
      <c r="S57" s="47"/>
      <c r="T57" s="47"/>
      <c r="U57" s="47"/>
      <c r="V57" s="47"/>
      <c r="W57" s="47"/>
      <c r="X57" s="47"/>
      <c r="Y57" s="47"/>
      <c r="Z57" s="47"/>
      <c r="AA57" s="47"/>
      <c r="AB57" s="47"/>
      <c r="AC57" s="47"/>
      <c r="AD57" s="47"/>
      <c r="AE57" s="47"/>
      <c r="AF57" s="47"/>
      <c r="AG57" s="47"/>
      <c r="AH57" s="47"/>
      <c r="AI57" s="47"/>
      <c r="AJ57" s="47"/>
      <c r="AK57" s="47"/>
      <c r="AL57" s="47"/>
      <c r="AM57" s="47"/>
      <c r="AN57" s="47"/>
      <c r="AO57" s="47"/>
      <c r="AP57" s="6"/>
    </row>
    <row r="58" spans="1:165" outlineLevel="2" x14ac:dyDescent="0.3">
      <c r="B58" s="6"/>
      <c r="C58" s="45" t="s">
        <v>69</v>
      </c>
      <c r="D58" s="6"/>
      <c r="E58" s="46" t="s">
        <v>70</v>
      </c>
      <c r="F58" s="6"/>
      <c r="G58" s="6"/>
      <c r="H58" s="6"/>
      <c r="I58" s="6"/>
      <c r="J58" s="7" t="s">
        <v>55</v>
      </c>
      <c r="K58" s="7"/>
      <c r="L58" s="336"/>
      <c r="M58" s="336"/>
      <c r="N58" s="47"/>
      <c r="O58" s="47"/>
      <c r="P58" s="47"/>
      <c r="Q58" s="47"/>
      <c r="R58" s="47"/>
      <c r="S58" s="47"/>
      <c r="T58" s="47"/>
      <c r="U58" s="47"/>
      <c r="V58" s="47"/>
      <c r="W58" s="47"/>
      <c r="X58" s="47"/>
      <c r="Y58" s="47"/>
      <c r="Z58" s="47"/>
      <c r="AA58" s="47"/>
      <c r="AB58" s="47"/>
      <c r="AC58" s="47"/>
      <c r="AD58" s="47"/>
      <c r="AE58" s="47"/>
      <c r="AF58" s="47"/>
      <c r="AG58" s="47"/>
      <c r="AH58" s="47"/>
      <c r="AI58" s="47"/>
      <c r="AJ58" s="47"/>
      <c r="AK58" s="47"/>
      <c r="AL58" s="47"/>
      <c r="AM58" s="47"/>
      <c r="AN58" s="47"/>
      <c r="AO58" s="47"/>
      <c r="AP58" s="6"/>
    </row>
    <row r="59" spans="1:165" outlineLevel="2" x14ac:dyDescent="0.3">
      <c r="B59" s="6"/>
      <c r="C59" s="45" t="s">
        <v>69</v>
      </c>
      <c r="D59" s="6"/>
      <c r="E59" s="46" t="s">
        <v>70</v>
      </c>
      <c r="F59" s="6"/>
      <c r="G59" s="6"/>
      <c r="H59" s="6"/>
      <c r="I59" s="6"/>
      <c r="J59" s="7" t="s">
        <v>55</v>
      </c>
      <c r="K59" s="7"/>
      <c r="L59" s="336"/>
      <c r="M59" s="336"/>
      <c r="N59" s="47"/>
      <c r="O59" s="47"/>
      <c r="P59" s="47"/>
      <c r="Q59" s="47"/>
      <c r="R59" s="47"/>
      <c r="S59" s="47"/>
      <c r="T59" s="47"/>
      <c r="U59" s="47"/>
      <c r="V59" s="47"/>
      <c r="W59" s="47"/>
      <c r="X59" s="47"/>
      <c r="Y59" s="47"/>
      <c r="Z59" s="47"/>
      <c r="AA59" s="47"/>
      <c r="AB59" s="47"/>
      <c r="AC59" s="47"/>
      <c r="AD59" s="47"/>
      <c r="AE59" s="47"/>
      <c r="AF59" s="47"/>
      <c r="AG59" s="47"/>
      <c r="AH59" s="47"/>
      <c r="AI59" s="47"/>
      <c r="AJ59" s="47"/>
      <c r="AK59" s="47"/>
      <c r="AL59" s="47"/>
      <c r="AM59" s="47"/>
      <c r="AN59" s="47"/>
      <c r="AO59" s="47"/>
      <c r="AP59" s="6"/>
    </row>
    <row r="60" spans="1:165" s="6" customFormat="1" outlineLevel="2" x14ac:dyDescent="0.3">
      <c r="A60" s="8"/>
      <c r="C60" s="31"/>
      <c r="E60" s="7"/>
      <c r="J60" s="7"/>
      <c r="K60" s="7"/>
      <c r="L60" s="336"/>
      <c r="M60" s="336"/>
      <c r="N60" s="48"/>
      <c r="O60" s="48"/>
      <c r="P60" s="48"/>
      <c r="Q60" s="48"/>
      <c r="R60" s="48"/>
      <c r="S60" s="48"/>
      <c r="T60" s="48"/>
      <c r="U60" s="48"/>
      <c r="V60" s="48"/>
      <c r="W60" s="48"/>
      <c r="X60" s="48"/>
      <c r="Y60" s="48"/>
      <c r="Z60" s="48"/>
      <c r="AA60" s="48"/>
      <c r="AB60" s="48"/>
      <c r="AC60" s="48"/>
      <c r="AD60" s="48"/>
      <c r="AE60" s="48"/>
      <c r="AF60" s="48"/>
      <c r="AG60" s="48"/>
      <c r="AH60" s="48"/>
      <c r="AI60" s="48"/>
      <c r="AJ60" s="48"/>
      <c r="AK60" s="48"/>
      <c r="AL60" s="48"/>
      <c r="AM60" s="48"/>
      <c r="AN60" s="48"/>
      <c r="AO60" s="48"/>
      <c r="AQ60" s="8"/>
      <c r="AR60" s="8"/>
      <c r="AS60" s="8"/>
      <c r="AT60" s="8"/>
      <c r="AU60" s="8"/>
      <c r="AV60" s="8"/>
      <c r="AW60" s="8"/>
      <c r="AX60" s="8"/>
      <c r="AY60" s="8"/>
      <c r="AZ60" s="8"/>
      <c r="BA60" s="8"/>
      <c r="BB60" s="8"/>
      <c r="BC60" s="8"/>
      <c r="BD60" s="8"/>
      <c r="BE60" s="8"/>
      <c r="BF60" s="8"/>
      <c r="BG60" s="8"/>
      <c r="BH60" s="8"/>
      <c r="BI60" s="8"/>
      <c r="BJ60" s="8"/>
      <c r="BK60" s="8"/>
      <c r="BL60" s="8"/>
      <c r="BM60" s="8"/>
      <c r="BN60" s="8"/>
      <c r="BO60" s="8"/>
      <c r="BP60" s="8"/>
      <c r="BQ60" s="8"/>
      <c r="BR60" s="8"/>
      <c r="BS60" s="8"/>
      <c r="BT60" s="8"/>
      <c r="BU60" s="8"/>
      <c r="BV60" s="8"/>
      <c r="BW60" s="8"/>
      <c r="BX60" s="8"/>
      <c r="BY60" s="8"/>
      <c r="BZ60" s="8"/>
      <c r="CA60" s="8"/>
      <c r="CB60" s="8"/>
      <c r="CC60" s="8"/>
      <c r="CD60" s="8"/>
      <c r="CE60" s="8"/>
      <c r="CF60" s="8"/>
      <c r="CG60" s="8"/>
      <c r="CH60" s="8"/>
      <c r="CI60" s="8"/>
      <c r="CJ60" s="8"/>
      <c r="CK60" s="8"/>
      <c r="CL60" s="8"/>
      <c r="CM60" s="8"/>
      <c r="CN60" s="8"/>
      <c r="CO60" s="8"/>
      <c r="CP60" s="8"/>
      <c r="CQ60" s="8"/>
      <c r="CR60" s="8"/>
      <c r="CS60" s="8"/>
      <c r="CT60" s="8"/>
      <c r="CU60" s="8"/>
      <c r="CV60" s="8"/>
      <c r="CW60" s="8"/>
      <c r="CX60" s="8"/>
      <c r="CY60" s="8"/>
      <c r="CZ60" s="8"/>
      <c r="DA60" s="8"/>
      <c r="DB60" s="8"/>
      <c r="DC60" s="8"/>
      <c r="DD60" s="8"/>
      <c r="DE60" s="8"/>
      <c r="DF60" s="8"/>
      <c r="DG60" s="8"/>
      <c r="DH60" s="8"/>
      <c r="DI60" s="8"/>
      <c r="DJ60" s="8"/>
      <c r="DK60" s="8"/>
      <c r="DL60" s="8"/>
      <c r="DM60" s="8"/>
      <c r="DN60" s="8"/>
      <c r="DO60" s="8"/>
      <c r="DP60" s="8"/>
      <c r="DQ60" s="8"/>
      <c r="DR60" s="8"/>
      <c r="DS60" s="8"/>
      <c r="DT60" s="8"/>
      <c r="DU60" s="8"/>
      <c r="DV60" s="8"/>
      <c r="DW60" s="8"/>
      <c r="DX60" s="8"/>
      <c r="DY60" s="8"/>
      <c r="DZ60" s="8"/>
      <c r="EA60" s="8"/>
      <c r="EB60" s="8"/>
      <c r="EC60" s="8"/>
      <c r="ED60" s="8"/>
      <c r="EE60" s="8"/>
      <c r="EF60" s="8"/>
      <c r="EG60" s="8"/>
      <c r="EH60" s="8"/>
      <c r="EI60" s="8"/>
      <c r="EJ60" s="8"/>
      <c r="EK60" s="8"/>
      <c r="EL60" s="8"/>
      <c r="EM60" s="8"/>
      <c r="EN60" s="8"/>
      <c r="EO60" s="8"/>
      <c r="EP60" s="8"/>
      <c r="EQ60" s="8"/>
      <c r="ER60" s="8"/>
      <c r="ES60" s="8"/>
      <c r="ET60" s="8"/>
      <c r="EU60" s="8"/>
      <c r="EV60" s="8"/>
      <c r="EW60" s="8"/>
      <c r="EX60" s="8"/>
      <c r="EY60" s="8"/>
      <c r="EZ60" s="8"/>
      <c r="FA60" s="8"/>
      <c r="FB60" s="8"/>
      <c r="FC60" s="8"/>
      <c r="FD60" s="8"/>
      <c r="FE60" s="8"/>
      <c r="FF60" s="8"/>
      <c r="FG60" s="8"/>
      <c r="FH60" s="8"/>
      <c r="FI60" s="8"/>
    </row>
    <row r="61" spans="1:165" ht="33" outlineLevel="2" x14ac:dyDescent="0.3">
      <c r="B61" s="6"/>
      <c r="C61" s="562" t="s">
        <v>71</v>
      </c>
      <c r="D61" s="563"/>
      <c r="E61" s="564" t="s">
        <v>70</v>
      </c>
      <c r="F61" s="6"/>
      <c r="G61" s="6"/>
      <c r="H61" s="6"/>
      <c r="I61" s="6"/>
      <c r="J61" s="7"/>
      <c r="K61" s="7"/>
      <c r="L61" s="336"/>
      <c r="M61" s="336"/>
      <c r="N61" s="164">
        <f>SUM(N55:N59)</f>
        <v>0</v>
      </c>
      <c r="O61" s="164">
        <f t="shared" ref="M61:AO61" si="31">SUM(O55:O59)</f>
        <v>0</v>
      </c>
      <c r="P61" s="164">
        <f t="shared" si="31"/>
        <v>0</v>
      </c>
      <c r="Q61" s="164">
        <f t="shared" si="31"/>
        <v>0</v>
      </c>
      <c r="R61" s="164">
        <f t="shared" si="31"/>
        <v>0</v>
      </c>
      <c r="S61" s="164">
        <f t="shared" si="31"/>
        <v>0</v>
      </c>
      <c r="T61" s="164">
        <f t="shared" si="31"/>
        <v>0</v>
      </c>
      <c r="U61" s="164">
        <f t="shared" si="31"/>
        <v>0</v>
      </c>
      <c r="V61" s="164">
        <f t="shared" si="31"/>
        <v>0</v>
      </c>
      <c r="W61" s="164">
        <f t="shared" si="31"/>
        <v>0</v>
      </c>
      <c r="X61" s="164">
        <f t="shared" si="31"/>
        <v>0</v>
      </c>
      <c r="Y61" s="164">
        <f t="shared" si="31"/>
        <v>0</v>
      </c>
      <c r="Z61" s="164">
        <f t="shared" si="31"/>
        <v>0</v>
      </c>
      <c r="AA61" s="164">
        <f t="shared" si="31"/>
        <v>0</v>
      </c>
      <c r="AB61" s="164">
        <f t="shared" si="31"/>
        <v>0</v>
      </c>
      <c r="AC61" s="164">
        <f t="shared" si="31"/>
        <v>0</v>
      </c>
      <c r="AD61" s="164">
        <f t="shared" si="31"/>
        <v>0</v>
      </c>
      <c r="AE61" s="164">
        <f t="shared" si="31"/>
        <v>0</v>
      </c>
      <c r="AF61" s="164">
        <f t="shared" si="31"/>
        <v>0</v>
      </c>
      <c r="AG61" s="164">
        <f t="shared" si="31"/>
        <v>0</v>
      </c>
      <c r="AH61" s="164">
        <f t="shared" si="31"/>
        <v>0</v>
      </c>
      <c r="AI61" s="164">
        <f t="shared" si="31"/>
        <v>0</v>
      </c>
      <c r="AJ61" s="164">
        <f t="shared" si="31"/>
        <v>0</v>
      </c>
      <c r="AK61" s="164">
        <f t="shared" si="31"/>
        <v>0</v>
      </c>
      <c r="AL61" s="164">
        <f t="shared" si="31"/>
        <v>0</v>
      </c>
      <c r="AM61" s="164">
        <f t="shared" si="31"/>
        <v>0</v>
      </c>
      <c r="AN61" s="164">
        <f t="shared" si="31"/>
        <v>0</v>
      </c>
      <c r="AO61" s="164">
        <f t="shared" si="31"/>
        <v>0</v>
      </c>
      <c r="AP61" s="6"/>
    </row>
    <row r="62" spans="1:165" outlineLevel="2" x14ac:dyDescent="0.3">
      <c r="B62" s="6"/>
      <c r="C62" s="31"/>
      <c r="D62" s="6"/>
      <c r="E62" s="7"/>
      <c r="F62" s="6"/>
      <c r="G62" s="6"/>
      <c r="H62" s="6"/>
      <c r="I62" s="6"/>
      <c r="J62" s="6"/>
      <c r="K62" s="6"/>
      <c r="L62" s="6"/>
      <c r="M62" s="6"/>
      <c r="N62" s="6"/>
      <c r="O62" s="6"/>
      <c r="P62" s="6"/>
      <c r="Q62" s="6"/>
      <c r="R62" s="6"/>
      <c r="S62" s="6"/>
      <c r="T62" s="6"/>
      <c r="U62" s="6"/>
      <c r="V62" s="6"/>
      <c r="W62" s="6"/>
      <c r="X62" s="6"/>
      <c r="Y62" s="6"/>
      <c r="Z62" s="6"/>
      <c r="AA62" s="6"/>
      <c r="AB62" s="6"/>
      <c r="AC62" s="6"/>
      <c r="AD62" s="6"/>
      <c r="AE62" s="6"/>
      <c r="AF62" s="6"/>
      <c r="AG62" s="6"/>
      <c r="AH62" s="6"/>
      <c r="AI62" s="6"/>
      <c r="AJ62" s="6"/>
      <c r="AK62" s="6"/>
      <c r="AL62" s="6"/>
      <c r="AM62" s="6"/>
      <c r="AN62" s="6"/>
      <c r="AO62" s="6"/>
      <c r="AP62" s="6"/>
    </row>
    <row r="63" spans="1:165" outlineLevel="2" x14ac:dyDescent="0.3">
      <c r="B63" s="6"/>
      <c r="C63" s="445" t="s">
        <v>529</v>
      </c>
      <c r="D63" s="445"/>
      <c r="E63" s="445"/>
      <c r="F63" s="445"/>
      <c r="G63" s="445"/>
      <c r="H63" s="445"/>
      <c r="I63" s="445"/>
      <c r="J63" s="6"/>
      <c r="K63" s="6"/>
      <c r="L63" s="6"/>
      <c r="M63" s="6"/>
      <c r="N63" s="6"/>
      <c r="O63" s="6"/>
      <c r="P63" s="6"/>
      <c r="Q63" s="6"/>
      <c r="R63" s="6"/>
      <c r="S63" s="6"/>
      <c r="T63" s="6"/>
      <c r="U63" s="6"/>
      <c r="V63" s="6"/>
      <c r="W63" s="6"/>
      <c r="X63" s="6"/>
      <c r="Y63" s="6"/>
      <c r="Z63" s="6"/>
      <c r="AA63" s="6"/>
      <c r="AB63" s="6"/>
      <c r="AC63" s="6"/>
      <c r="AD63" s="6"/>
      <c r="AE63" s="6"/>
      <c r="AF63" s="6"/>
      <c r="AG63" s="6"/>
      <c r="AH63" s="6"/>
      <c r="AI63" s="6"/>
      <c r="AJ63" s="6"/>
      <c r="AK63" s="6"/>
      <c r="AL63" s="6"/>
      <c r="AM63" s="6"/>
      <c r="AN63" s="6"/>
      <c r="AO63" s="6"/>
      <c r="AP63" s="6"/>
    </row>
    <row r="64" spans="1:165" outlineLevel="2" x14ac:dyDescent="0.3">
      <c r="B64" s="6"/>
      <c r="C64" s="31"/>
      <c r="D64" s="6"/>
      <c r="E64" s="7"/>
      <c r="F64" s="6"/>
      <c r="G64" s="6"/>
      <c r="H64" s="6"/>
      <c r="I64" s="6"/>
      <c r="J64" s="6"/>
      <c r="K64" s="6"/>
      <c r="L64" s="6"/>
      <c r="M64" s="6"/>
      <c r="N64" s="6"/>
      <c r="O64" s="6"/>
      <c r="P64" s="6"/>
      <c r="Q64" s="6"/>
      <c r="R64" s="6"/>
      <c r="S64" s="6"/>
      <c r="T64" s="6"/>
      <c r="U64" s="6"/>
      <c r="V64" s="6"/>
      <c r="W64" s="6"/>
      <c r="X64" s="6"/>
      <c r="Y64" s="6"/>
      <c r="Z64" s="6"/>
      <c r="AA64" s="6"/>
      <c r="AB64" s="6"/>
      <c r="AC64" s="6"/>
      <c r="AD64" s="6"/>
      <c r="AE64" s="6"/>
      <c r="AF64" s="6"/>
      <c r="AG64" s="6"/>
      <c r="AH64" s="6"/>
      <c r="AI64" s="6"/>
      <c r="AJ64" s="6"/>
      <c r="AK64" s="6"/>
      <c r="AL64" s="6"/>
      <c r="AM64" s="6"/>
      <c r="AN64" s="6"/>
      <c r="AO64" s="6"/>
      <c r="AP64" s="6"/>
    </row>
    <row r="65" spans="2:42" outlineLevel="2" x14ac:dyDescent="0.3">
      <c r="B65" s="6"/>
      <c r="C65" s="49" t="s">
        <v>73</v>
      </c>
      <c r="D65" s="6"/>
      <c r="E65" s="46" t="s">
        <v>70</v>
      </c>
      <c r="F65" s="6"/>
      <c r="G65" s="6"/>
      <c r="H65" s="6"/>
      <c r="I65" s="6"/>
      <c r="J65" s="7" t="s">
        <v>55</v>
      </c>
      <c r="K65" s="7"/>
      <c r="L65" s="47"/>
      <c r="M65" s="47"/>
      <c r="N65" s="47"/>
      <c r="O65" s="47"/>
      <c r="P65" s="47"/>
      <c r="Q65" s="47"/>
      <c r="R65" s="47"/>
      <c r="S65" s="47"/>
      <c r="T65" s="47"/>
      <c r="U65" s="47"/>
      <c r="V65" s="47"/>
      <c r="W65" s="47"/>
      <c r="X65" s="47"/>
      <c r="Y65" s="47"/>
      <c r="Z65" s="47"/>
      <c r="AA65" s="47"/>
      <c r="AB65" s="47"/>
      <c r="AC65" s="47"/>
      <c r="AD65" s="47"/>
      <c r="AE65" s="47"/>
      <c r="AF65" s="47"/>
      <c r="AG65" s="47"/>
      <c r="AH65" s="47"/>
      <c r="AI65" s="47"/>
      <c r="AJ65" s="47"/>
      <c r="AK65" s="47"/>
      <c r="AL65" s="47"/>
      <c r="AM65" s="47"/>
      <c r="AN65" s="47"/>
      <c r="AO65" s="47"/>
      <c r="AP65" s="6"/>
    </row>
    <row r="66" spans="2:42" ht="33" outlineLevel="2" x14ac:dyDescent="0.3">
      <c r="B66" s="6"/>
      <c r="C66" s="49" t="s">
        <v>72</v>
      </c>
      <c r="D66" s="6"/>
      <c r="E66" s="46" t="s">
        <v>70</v>
      </c>
      <c r="F66" s="6"/>
      <c r="G66" s="6"/>
      <c r="H66" s="6"/>
      <c r="I66" s="6"/>
      <c r="J66" s="7" t="s">
        <v>56</v>
      </c>
      <c r="K66" s="7"/>
      <c r="L66" s="47"/>
      <c r="M66" s="47"/>
      <c r="N66" s="47"/>
      <c r="O66" s="47"/>
      <c r="P66" s="47"/>
      <c r="Q66" s="47"/>
      <c r="R66" s="47"/>
      <c r="S66" s="47"/>
      <c r="T66" s="47"/>
      <c r="U66" s="47"/>
      <c r="V66" s="47"/>
      <c r="W66" s="47"/>
      <c r="X66" s="47"/>
      <c r="Y66" s="47"/>
      <c r="Z66" s="47"/>
      <c r="AA66" s="47"/>
      <c r="AB66" s="47"/>
      <c r="AC66" s="47"/>
      <c r="AD66" s="47"/>
      <c r="AE66" s="47"/>
      <c r="AF66" s="47"/>
      <c r="AG66" s="47"/>
      <c r="AH66" s="47"/>
      <c r="AI66" s="47"/>
      <c r="AJ66" s="47"/>
      <c r="AK66" s="47"/>
      <c r="AL66" s="47"/>
      <c r="AM66" s="47"/>
      <c r="AN66" s="47"/>
      <c r="AO66" s="47"/>
      <c r="AP66" s="6"/>
    </row>
    <row r="67" spans="2:42" ht="9" customHeight="1" outlineLevel="2" x14ac:dyDescent="0.3">
      <c r="B67" s="6"/>
      <c r="C67" s="31"/>
      <c r="D67" s="6"/>
      <c r="E67" s="7"/>
      <c r="F67" s="6"/>
      <c r="G67" s="6"/>
      <c r="H67" s="6"/>
      <c r="I67" s="6"/>
      <c r="J67" s="6"/>
      <c r="K67" s="6"/>
      <c r="L67" s="6"/>
      <c r="M67" s="6"/>
      <c r="N67" s="6"/>
      <c r="O67" s="6"/>
      <c r="P67" s="6"/>
      <c r="Q67" s="6"/>
      <c r="R67" s="6"/>
      <c r="S67" s="6"/>
      <c r="T67" s="6"/>
      <c r="U67" s="6"/>
      <c r="V67" s="6"/>
      <c r="W67" s="6"/>
      <c r="X67" s="6"/>
      <c r="Y67" s="6"/>
      <c r="Z67" s="6"/>
      <c r="AA67" s="6"/>
      <c r="AB67" s="6"/>
      <c r="AC67" s="6"/>
      <c r="AD67" s="6"/>
      <c r="AE67" s="6"/>
      <c r="AF67" s="6"/>
      <c r="AG67" s="6"/>
      <c r="AH67" s="6"/>
      <c r="AI67" s="6"/>
      <c r="AJ67" s="6"/>
      <c r="AK67" s="6"/>
      <c r="AL67" s="6"/>
      <c r="AM67" s="6"/>
      <c r="AN67" s="6"/>
      <c r="AO67" s="6"/>
      <c r="AP67" s="6"/>
    </row>
    <row r="68" spans="2:42" ht="18" customHeight="1" outlineLevel="2" x14ac:dyDescent="0.3">
      <c r="B68" s="6"/>
      <c r="C68" s="49" t="s">
        <v>74</v>
      </c>
      <c r="D68" s="6"/>
      <c r="E68" s="46" t="s">
        <v>70</v>
      </c>
      <c r="F68" s="6"/>
      <c r="G68" s="6"/>
      <c r="H68" s="6"/>
      <c r="I68" s="6"/>
      <c r="J68" s="7" t="s">
        <v>55</v>
      </c>
      <c r="K68" s="7"/>
      <c r="L68" s="47"/>
      <c r="M68" s="47"/>
      <c r="N68" s="47"/>
      <c r="O68" s="47"/>
      <c r="P68" s="47"/>
      <c r="Q68" s="47"/>
      <c r="R68" s="47"/>
      <c r="S68" s="47"/>
      <c r="T68" s="47"/>
      <c r="U68" s="47"/>
      <c r="V68" s="47"/>
      <c r="W68" s="47"/>
      <c r="X68" s="47"/>
      <c r="Y68" s="47"/>
      <c r="Z68" s="47"/>
      <c r="AA68" s="47"/>
      <c r="AB68" s="47"/>
      <c r="AC68" s="47"/>
      <c r="AD68" s="47"/>
      <c r="AE68" s="47"/>
      <c r="AF68" s="47"/>
      <c r="AG68" s="47"/>
      <c r="AH68" s="47"/>
      <c r="AI68" s="47"/>
      <c r="AJ68" s="47"/>
      <c r="AK68" s="47"/>
      <c r="AL68" s="47"/>
      <c r="AM68" s="47"/>
      <c r="AN68" s="47"/>
      <c r="AO68" s="47"/>
      <c r="AP68" s="6"/>
    </row>
    <row r="69" spans="2:42" ht="33" outlineLevel="2" x14ac:dyDescent="0.3">
      <c r="B69" s="6"/>
      <c r="C69" s="49" t="s">
        <v>75</v>
      </c>
      <c r="D69" s="6"/>
      <c r="E69" s="46" t="s">
        <v>70</v>
      </c>
      <c r="F69" s="6"/>
      <c r="G69" s="6"/>
      <c r="H69" s="6"/>
      <c r="I69" s="6"/>
      <c r="J69" s="7" t="s">
        <v>56</v>
      </c>
      <c r="K69" s="7"/>
      <c r="L69" s="47"/>
      <c r="M69" s="47"/>
      <c r="N69" s="47"/>
      <c r="O69" s="47"/>
      <c r="P69" s="47"/>
      <c r="Q69" s="47"/>
      <c r="R69" s="47"/>
      <c r="S69" s="47"/>
      <c r="T69" s="47"/>
      <c r="U69" s="47"/>
      <c r="V69" s="47"/>
      <c r="W69" s="47"/>
      <c r="X69" s="47"/>
      <c r="Y69" s="47"/>
      <c r="Z69" s="47"/>
      <c r="AA69" s="47"/>
      <c r="AB69" s="47"/>
      <c r="AC69" s="47"/>
      <c r="AD69" s="47"/>
      <c r="AE69" s="47"/>
      <c r="AF69" s="47"/>
      <c r="AG69" s="47"/>
      <c r="AH69" s="47"/>
      <c r="AI69" s="47"/>
      <c r="AJ69" s="47"/>
      <c r="AK69" s="47"/>
      <c r="AL69" s="47"/>
      <c r="AM69" s="47"/>
      <c r="AN69" s="47"/>
      <c r="AO69" s="47"/>
      <c r="AP69" s="6"/>
    </row>
    <row r="70" spans="2:42" ht="7.15" customHeight="1" outlineLevel="2" x14ac:dyDescent="0.3">
      <c r="B70" s="6"/>
      <c r="C70" s="31"/>
      <c r="D70" s="6"/>
      <c r="E70" s="7"/>
      <c r="F70" s="6"/>
      <c r="G70" s="6"/>
      <c r="H70" s="6"/>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c r="AN70" s="6"/>
      <c r="AO70" s="6"/>
      <c r="AP70" s="6"/>
    </row>
    <row r="71" spans="2:42" outlineLevel="2" x14ac:dyDescent="0.3">
      <c r="B71" s="6"/>
      <c r="C71" s="132" t="s">
        <v>76</v>
      </c>
      <c r="D71" s="6"/>
      <c r="E71" s="46" t="s">
        <v>70</v>
      </c>
      <c r="F71" s="6"/>
      <c r="G71" s="6"/>
      <c r="H71" s="6"/>
      <c r="I71" s="6"/>
      <c r="J71" s="7" t="s">
        <v>55</v>
      </c>
      <c r="K71" s="7"/>
      <c r="L71" s="165">
        <f>L72*L73</f>
        <v>0</v>
      </c>
      <c r="M71" s="165">
        <f t="shared" ref="M71:AO71" si="32">M72*M73</f>
        <v>0</v>
      </c>
      <c r="N71" s="165">
        <f t="shared" si="32"/>
        <v>0</v>
      </c>
      <c r="O71" s="165">
        <f t="shared" si="32"/>
        <v>0</v>
      </c>
      <c r="P71" s="165">
        <f t="shared" si="32"/>
        <v>0</v>
      </c>
      <c r="Q71" s="165">
        <f t="shared" si="32"/>
        <v>0</v>
      </c>
      <c r="R71" s="165">
        <f t="shared" si="32"/>
        <v>0</v>
      </c>
      <c r="S71" s="165">
        <f t="shared" si="32"/>
        <v>0</v>
      </c>
      <c r="T71" s="165">
        <f t="shared" si="32"/>
        <v>0</v>
      </c>
      <c r="U71" s="165">
        <f t="shared" si="32"/>
        <v>0</v>
      </c>
      <c r="V71" s="165">
        <f t="shared" si="32"/>
        <v>0</v>
      </c>
      <c r="W71" s="165">
        <f t="shared" si="32"/>
        <v>0</v>
      </c>
      <c r="X71" s="165">
        <f t="shared" si="32"/>
        <v>0</v>
      </c>
      <c r="Y71" s="165">
        <f t="shared" si="32"/>
        <v>0</v>
      </c>
      <c r="Z71" s="165">
        <f t="shared" si="32"/>
        <v>0</v>
      </c>
      <c r="AA71" s="165">
        <f t="shared" si="32"/>
        <v>0</v>
      </c>
      <c r="AB71" s="165">
        <f t="shared" si="32"/>
        <v>0</v>
      </c>
      <c r="AC71" s="165">
        <f t="shared" si="32"/>
        <v>0</v>
      </c>
      <c r="AD71" s="165">
        <f t="shared" si="32"/>
        <v>0</v>
      </c>
      <c r="AE71" s="165">
        <f t="shared" si="32"/>
        <v>0</v>
      </c>
      <c r="AF71" s="165">
        <f t="shared" si="32"/>
        <v>0</v>
      </c>
      <c r="AG71" s="165">
        <f t="shared" si="32"/>
        <v>0</v>
      </c>
      <c r="AH71" s="165">
        <f t="shared" si="32"/>
        <v>0</v>
      </c>
      <c r="AI71" s="165">
        <f t="shared" si="32"/>
        <v>0</v>
      </c>
      <c r="AJ71" s="165">
        <f t="shared" si="32"/>
        <v>0</v>
      </c>
      <c r="AK71" s="165">
        <f t="shared" si="32"/>
        <v>0</v>
      </c>
      <c r="AL71" s="165">
        <f t="shared" si="32"/>
        <v>0</v>
      </c>
      <c r="AM71" s="165">
        <f t="shared" si="32"/>
        <v>0</v>
      </c>
      <c r="AN71" s="165">
        <f t="shared" si="32"/>
        <v>0</v>
      </c>
      <c r="AO71" s="165">
        <f t="shared" si="32"/>
        <v>0</v>
      </c>
      <c r="AP71" s="6"/>
    </row>
    <row r="72" spans="2:42" outlineLevel="2" x14ac:dyDescent="0.3">
      <c r="B72" s="6"/>
      <c r="C72" s="133" t="s">
        <v>342</v>
      </c>
      <c r="D72" s="6"/>
      <c r="E72" s="46" t="s">
        <v>317</v>
      </c>
      <c r="F72" s="6"/>
      <c r="G72" s="6"/>
      <c r="H72" s="6"/>
      <c r="I72" s="6"/>
      <c r="J72" s="7"/>
      <c r="K72" s="7"/>
      <c r="L72" s="47"/>
      <c r="M72" s="47"/>
      <c r="N72" s="47"/>
      <c r="O72" s="47"/>
      <c r="P72" s="47"/>
      <c r="Q72" s="47"/>
      <c r="R72" s="47"/>
      <c r="S72" s="47"/>
      <c r="T72" s="47"/>
      <c r="U72" s="47"/>
      <c r="V72" s="47"/>
      <c r="W72" s="47"/>
      <c r="X72" s="47"/>
      <c r="Y72" s="47"/>
      <c r="Z72" s="47"/>
      <c r="AA72" s="47"/>
      <c r="AB72" s="47"/>
      <c r="AC72" s="47"/>
      <c r="AD72" s="47"/>
      <c r="AE72" s="47"/>
      <c r="AF72" s="47"/>
      <c r="AG72" s="47"/>
      <c r="AH72" s="47"/>
      <c r="AI72" s="47"/>
      <c r="AJ72" s="47"/>
      <c r="AK72" s="47"/>
      <c r="AL72" s="47"/>
      <c r="AM72" s="47"/>
      <c r="AN72" s="47"/>
      <c r="AO72" s="47"/>
      <c r="AP72" s="6"/>
    </row>
    <row r="73" spans="2:42" outlineLevel="2" x14ac:dyDescent="0.3">
      <c r="B73" s="6"/>
      <c r="C73" s="133" t="s">
        <v>343</v>
      </c>
      <c r="D73" s="6"/>
      <c r="E73" s="46" t="s">
        <v>344</v>
      </c>
      <c r="F73" s="6"/>
      <c r="G73" s="6"/>
      <c r="H73" s="6"/>
      <c r="I73" s="6"/>
      <c r="J73" s="7"/>
      <c r="K73" s="7"/>
      <c r="L73" s="47"/>
      <c r="M73" s="47"/>
      <c r="N73" s="47"/>
      <c r="O73" s="47"/>
      <c r="P73" s="47"/>
      <c r="Q73" s="47"/>
      <c r="R73" s="47"/>
      <c r="S73" s="47"/>
      <c r="T73" s="47"/>
      <c r="U73" s="47"/>
      <c r="V73" s="47"/>
      <c r="W73" s="47"/>
      <c r="X73" s="47"/>
      <c r="Y73" s="47"/>
      <c r="Z73" s="47"/>
      <c r="AA73" s="47"/>
      <c r="AB73" s="47"/>
      <c r="AC73" s="47"/>
      <c r="AD73" s="47"/>
      <c r="AE73" s="47"/>
      <c r="AF73" s="47"/>
      <c r="AG73" s="47"/>
      <c r="AH73" s="47"/>
      <c r="AI73" s="47"/>
      <c r="AJ73" s="47"/>
      <c r="AK73" s="47"/>
      <c r="AL73" s="47"/>
      <c r="AM73" s="47"/>
      <c r="AN73" s="47"/>
      <c r="AO73" s="47"/>
      <c r="AP73" s="6"/>
    </row>
    <row r="74" spans="2:42" ht="8.4499999999999993" customHeight="1" outlineLevel="2" x14ac:dyDescent="0.3">
      <c r="B74" s="6"/>
      <c r="C74" s="31"/>
      <c r="D74" s="6"/>
      <c r="E74" s="7"/>
      <c r="F74" s="6"/>
      <c r="G74" s="6"/>
      <c r="H74" s="6"/>
      <c r="I74" s="6"/>
      <c r="J74" s="6"/>
      <c r="K74" s="6"/>
      <c r="L74" s="6"/>
      <c r="M74" s="6"/>
      <c r="N74" s="6"/>
      <c r="O74" s="6"/>
      <c r="P74" s="6"/>
      <c r="Q74" s="6"/>
      <c r="R74" s="6"/>
      <c r="S74" s="6"/>
      <c r="T74" s="6"/>
      <c r="U74" s="6"/>
      <c r="V74" s="6"/>
      <c r="W74" s="6"/>
      <c r="X74" s="6"/>
      <c r="Y74" s="6"/>
      <c r="Z74" s="6"/>
      <c r="AA74" s="6"/>
      <c r="AB74" s="6"/>
      <c r="AC74" s="6"/>
      <c r="AD74" s="6"/>
      <c r="AE74" s="6"/>
      <c r="AF74" s="6"/>
      <c r="AG74" s="6"/>
      <c r="AH74" s="6"/>
      <c r="AI74" s="6"/>
      <c r="AJ74" s="6"/>
      <c r="AK74" s="6"/>
      <c r="AL74" s="6"/>
      <c r="AM74" s="6"/>
      <c r="AN74" s="6"/>
      <c r="AO74" s="6"/>
      <c r="AP74" s="6"/>
    </row>
    <row r="75" spans="2:42" ht="33" outlineLevel="2" x14ac:dyDescent="0.3">
      <c r="B75" s="6"/>
      <c r="C75" s="49" t="s">
        <v>77</v>
      </c>
      <c r="D75" s="6"/>
      <c r="E75" s="46" t="s">
        <v>70</v>
      </c>
      <c r="F75" s="6"/>
      <c r="G75" s="6"/>
      <c r="H75" s="6"/>
      <c r="I75" s="6"/>
      <c r="J75" s="7" t="s">
        <v>55</v>
      </c>
      <c r="K75" s="7"/>
      <c r="L75" s="47"/>
      <c r="M75" s="47"/>
      <c r="N75" s="47"/>
      <c r="O75" s="47"/>
      <c r="P75" s="47"/>
      <c r="Q75" s="47"/>
      <c r="R75" s="47"/>
      <c r="S75" s="47"/>
      <c r="T75" s="47"/>
      <c r="U75" s="47"/>
      <c r="V75" s="47"/>
      <c r="W75" s="47"/>
      <c r="X75" s="47"/>
      <c r="Y75" s="47"/>
      <c r="Z75" s="47"/>
      <c r="AA75" s="47"/>
      <c r="AB75" s="47"/>
      <c r="AC75" s="47"/>
      <c r="AD75" s="47"/>
      <c r="AE75" s="47"/>
      <c r="AF75" s="47"/>
      <c r="AG75" s="47"/>
      <c r="AH75" s="47"/>
      <c r="AI75" s="47"/>
      <c r="AJ75" s="47"/>
      <c r="AK75" s="47"/>
      <c r="AL75" s="47"/>
      <c r="AM75" s="47"/>
      <c r="AN75" s="47"/>
      <c r="AO75" s="47"/>
      <c r="AP75" s="6"/>
    </row>
    <row r="76" spans="2:42" ht="7.9" customHeight="1" outlineLevel="2" x14ac:dyDescent="0.3">
      <c r="B76" s="6"/>
      <c r="C76" s="31"/>
      <c r="D76" s="6"/>
      <c r="E76" s="7"/>
      <c r="F76" s="6"/>
      <c r="G76" s="6"/>
      <c r="H76" s="6"/>
      <c r="I76" s="6"/>
      <c r="J76" s="6"/>
      <c r="K76" s="6"/>
      <c r="L76" s="6"/>
      <c r="M76" s="6"/>
      <c r="N76" s="6"/>
      <c r="O76" s="6"/>
      <c r="P76" s="6"/>
      <c r="Q76" s="6"/>
      <c r="R76" s="6"/>
      <c r="S76" s="6"/>
      <c r="T76" s="6"/>
      <c r="U76" s="6"/>
      <c r="V76" s="6"/>
      <c r="W76" s="6"/>
      <c r="X76" s="6"/>
      <c r="Y76" s="6"/>
      <c r="Z76" s="6"/>
      <c r="AA76" s="6"/>
      <c r="AB76" s="6"/>
      <c r="AC76" s="6"/>
      <c r="AD76" s="6"/>
      <c r="AE76" s="6"/>
      <c r="AF76" s="6"/>
      <c r="AG76" s="6"/>
      <c r="AH76" s="6"/>
      <c r="AI76" s="6"/>
      <c r="AJ76" s="6"/>
      <c r="AK76" s="6"/>
      <c r="AL76" s="6"/>
      <c r="AM76" s="6"/>
      <c r="AN76" s="6"/>
      <c r="AO76" s="6"/>
      <c r="AP76" s="6"/>
    </row>
    <row r="77" spans="2:42" outlineLevel="2" x14ac:dyDescent="0.3">
      <c r="B77" s="6"/>
      <c r="C77" s="49" t="s">
        <v>78</v>
      </c>
      <c r="D77" s="6"/>
      <c r="E77" s="46" t="s">
        <v>70</v>
      </c>
      <c r="F77" s="6"/>
      <c r="G77" s="6"/>
      <c r="H77" s="6"/>
      <c r="I77" s="6"/>
      <c r="J77" s="7"/>
      <c r="K77" s="7"/>
      <c r="L77" s="165">
        <f>SUM(L78:L80)</f>
        <v>0</v>
      </c>
      <c r="M77" s="165">
        <f t="shared" ref="M77:AO77" si="33">SUM(M78:M80)</f>
        <v>0</v>
      </c>
      <c r="N77" s="165">
        <f t="shared" si="33"/>
        <v>0</v>
      </c>
      <c r="O77" s="165">
        <f t="shared" si="33"/>
        <v>0</v>
      </c>
      <c r="P77" s="165">
        <f t="shared" si="33"/>
        <v>0</v>
      </c>
      <c r="Q77" s="165">
        <f t="shared" si="33"/>
        <v>0</v>
      </c>
      <c r="R77" s="165">
        <f t="shared" si="33"/>
        <v>0</v>
      </c>
      <c r="S77" s="165">
        <f t="shared" si="33"/>
        <v>0</v>
      </c>
      <c r="T77" s="165">
        <f t="shared" si="33"/>
        <v>0</v>
      </c>
      <c r="U77" s="165">
        <f t="shared" si="33"/>
        <v>0</v>
      </c>
      <c r="V77" s="165">
        <f t="shared" si="33"/>
        <v>0</v>
      </c>
      <c r="W77" s="165">
        <f t="shared" si="33"/>
        <v>0</v>
      </c>
      <c r="X77" s="165">
        <f t="shared" si="33"/>
        <v>0</v>
      </c>
      <c r="Y77" s="165">
        <f t="shared" si="33"/>
        <v>0</v>
      </c>
      <c r="Z77" s="165">
        <f t="shared" si="33"/>
        <v>0</v>
      </c>
      <c r="AA77" s="165">
        <f t="shared" si="33"/>
        <v>0</v>
      </c>
      <c r="AB77" s="165">
        <f t="shared" si="33"/>
        <v>0</v>
      </c>
      <c r="AC77" s="165">
        <f t="shared" si="33"/>
        <v>0</v>
      </c>
      <c r="AD77" s="165">
        <f t="shared" si="33"/>
        <v>0</v>
      </c>
      <c r="AE77" s="165">
        <f t="shared" si="33"/>
        <v>0</v>
      </c>
      <c r="AF77" s="165">
        <f t="shared" si="33"/>
        <v>0</v>
      </c>
      <c r="AG77" s="165">
        <f t="shared" si="33"/>
        <v>0</v>
      </c>
      <c r="AH77" s="165">
        <f t="shared" si="33"/>
        <v>0</v>
      </c>
      <c r="AI77" s="165">
        <f t="shared" si="33"/>
        <v>0</v>
      </c>
      <c r="AJ77" s="165">
        <f t="shared" si="33"/>
        <v>0</v>
      </c>
      <c r="AK77" s="165">
        <f t="shared" si="33"/>
        <v>0</v>
      </c>
      <c r="AL77" s="165">
        <f t="shared" si="33"/>
        <v>0</v>
      </c>
      <c r="AM77" s="165">
        <f t="shared" si="33"/>
        <v>0</v>
      </c>
      <c r="AN77" s="165">
        <f t="shared" si="33"/>
        <v>0</v>
      </c>
      <c r="AO77" s="165">
        <f t="shared" si="33"/>
        <v>0</v>
      </c>
      <c r="AP77" s="6"/>
    </row>
    <row r="78" spans="2:42" outlineLevel="2" x14ac:dyDescent="0.3">
      <c r="B78" s="6"/>
      <c r="C78" s="45" t="s">
        <v>522</v>
      </c>
      <c r="D78" s="6"/>
      <c r="E78" s="46" t="s">
        <v>70</v>
      </c>
      <c r="F78" s="6"/>
      <c r="G78" s="6"/>
      <c r="H78" s="6"/>
      <c r="I78" s="6"/>
      <c r="J78" s="7" t="s">
        <v>55</v>
      </c>
      <c r="K78" s="7"/>
      <c r="L78" s="47"/>
      <c r="M78" s="47"/>
      <c r="N78" s="47"/>
      <c r="O78" s="47"/>
      <c r="P78" s="47"/>
      <c r="Q78" s="47"/>
      <c r="R78" s="47"/>
      <c r="S78" s="47"/>
      <c r="T78" s="47"/>
      <c r="U78" s="47"/>
      <c r="V78" s="47"/>
      <c r="W78" s="47"/>
      <c r="X78" s="47"/>
      <c r="Y78" s="47"/>
      <c r="Z78" s="47"/>
      <c r="AA78" s="47"/>
      <c r="AB78" s="47"/>
      <c r="AC78" s="47"/>
      <c r="AD78" s="47"/>
      <c r="AE78" s="47"/>
      <c r="AF78" s="47"/>
      <c r="AG78" s="47"/>
      <c r="AH78" s="47"/>
      <c r="AI78" s="47"/>
      <c r="AJ78" s="47"/>
      <c r="AK78" s="47"/>
      <c r="AL78" s="47"/>
      <c r="AM78" s="47"/>
      <c r="AN78" s="47"/>
      <c r="AO78" s="47"/>
      <c r="AP78" s="6"/>
    </row>
    <row r="79" spans="2:42" outlineLevel="2" x14ac:dyDescent="0.3">
      <c r="B79" s="6"/>
      <c r="C79" s="45" t="s">
        <v>79</v>
      </c>
      <c r="D79" s="6"/>
      <c r="E79" s="46" t="s">
        <v>70</v>
      </c>
      <c r="F79" s="6"/>
      <c r="G79" s="6"/>
      <c r="H79" s="6"/>
      <c r="I79" s="6"/>
      <c r="J79" s="7" t="s">
        <v>55</v>
      </c>
      <c r="K79" s="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47"/>
      <c r="AN79" s="47"/>
      <c r="AO79" s="47"/>
      <c r="AP79" s="6"/>
    </row>
    <row r="80" spans="2:42" outlineLevel="2" x14ac:dyDescent="0.3">
      <c r="B80" s="6"/>
      <c r="C80" s="45" t="s">
        <v>79</v>
      </c>
      <c r="D80" s="6"/>
      <c r="E80" s="46" t="s">
        <v>70</v>
      </c>
      <c r="F80" s="6"/>
      <c r="G80" s="6"/>
      <c r="H80" s="6"/>
      <c r="I80" s="6"/>
      <c r="J80" s="7" t="s">
        <v>55</v>
      </c>
      <c r="K80" s="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47"/>
      <c r="AN80" s="47"/>
      <c r="AO80" s="47"/>
      <c r="AP80" s="6"/>
    </row>
    <row r="81" spans="2:42" outlineLevel="2"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c r="AN81" s="6"/>
      <c r="AO81" s="6"/>
      <c r="AP81" s="6"/>
    </row>
    <row r="82" spans="2:42" ht="33" outlineLevel="2" x14ac:dyDescent="0.3">
      <c r="B82" s="6"/>
      <c r="C82" s="43" t="s">
        <v>80</v>
      </c>
      <c r="D82" s="6"/>
      <c r="E82" s="30" t="s">
        <v>70</v>
      </c>
      <c r="F82" s="6"/>
      <c r="G82" s="6"/>
      <c r="H82" s="6"/>
      <c r="I82" s="6"/>
      <c r="J82" s="7"/>
      <c r="K82" s="7"/>
      <c r="L82" s="164">
        <f>L65+L66+L68+L69+L71+L75+L77</f>
        <v>0</v>
      </c>
      <c r="M82" s="164">
        <f t="shared" ref="M82:AO82" si="34">M65+M66+M68+M69+M71+M75+M77</f>
        <v>0</v>
      </c>
      <c r="N82" s="164">
        <f t="shared" si="34"/>
        <v>0</v>
      </c>
      <c r="O82" s="164">
        <f t="shared" si="34"/>
        <v>0</v>
      </c>
      <c r="P82" s="164">
        <f t="shared" si="34"/>
        <v>0</v>
      </c>
      <c r="Q82" s="164">
        <f t="shared" si="34"/>
        <v>0</v>
      </c>
      <c r="R82" s="164">
        <f t="shared" si="34"/>
        <v>0</v>
      </c>
      <c r="S82" s="164">
        <f t="shared" si="34"/>
        <v>0</v>
      </c>
      <c r="T82" s="164">
        <f t="shared" si="34"/>
        <v>0</v>
      </c>
      <c r="U82" s="164">
        <f t="shared" si="34"/>
        <v>0</v>
      </c>
      <c r="V82" s="164">
        <f t="shared" si="34"/>
        <v>0</v>
      </c>
      <c r="W82" s="164">
        <f t="shared" si="34"/>
        <v>0</v>
      </c>
      <c r="X82" s="164">
        <f t="shared" si="34"/>
        <v>0</v>
      </c>
      <c r="Y82" s="164">
        <f t="shared" si="34"/>
        <v>0</v>
      </c>
      <c r="Z82" s="164">
        <f t="shared" si="34"/>
        <v>0</v>
      </c>
      <c r="AA82" s="164">
        <f t="shared" si="34"/>
        <v>0</v>
      </c>
      <c r="AB82" s="164">
        <f t="shared" si="34"/>
        <v>0</v>
      </c>
      <c r="AC82" s="164">
        <f t="shared" si="34"/>
        <v>0</v>
      </c>
      <c r="AD82" s="164">
        <f t="shared" si="34"/>
        <v>0</v>
      </c>
      <c r="AE82" s="164">
        <f t="shared" si="34"/>
        <v>0</v>
      </c>
      <c r="AF82" s="164">
        <f t="shared" si="34"/>
        <v>0</v>
      </c>
      <c r="AG82" s="164">
        <f t="shared" si="34"/>
        <v>0</v>
      </c>
      <c r="AH82" s="164">
        <f t="shared" si="34"/>
        <v>0</v>
      </c>
      <c r="AI82" s="164">
        <f t="shared" si="34"/>
        <v>0</v>
      </c>
      <c r="AJ82" s="164">
        <f t="shared" si="34"/>
        <v>0</v>
      </c>
      <c r="AK82" s="164">
        <f t="shared" si="34"/>
        <v>0</v>
      </c>
      <c r="AL82" s="164">
        <f t="shared" si="34"/>
        <v>0</v>
      </c>
      <c r="AM82" s="164">
        <f t="shared" si="34"/>
        <v>0</v>
      </c>
      <c r="AN82" s="164">
        <f t="shared" si="34"/>
        <v>0</v>
      </c>
      <c r="AO82" s="164">
        <f t="shared" si="34"/>
        <v>0</v>
      </c>
      <c r="AP82" s="6"/>
    </row>
    <row r="83" spans="2:42" outlineLevel="2" x14ac:dyDescent="0.3">
      <c r="B83" s="6"/>
      <c r="C83" s="31"/>
      <c r="D83" s="6"/>
      <c r="E83" s="7"/>
      <c r="F83" s="6"/>
      <c r="G83" s="6"/>
      <c r="H83" s="6"/>
      <c r="I83" s="6"/>
      <c r="J83" s="6"/>
      <c r="K83" s="6"/>
      <c r="L83" s="6"/>
      <c r="M83" s="6"/>
      <c r="N83" s="6"/>
      <c r="O83" s="6"/>
      <c r="P83" s="6"/>
      <c r="Q83" s="6"/>
      <c r="R83" s="6"/>
      <c r="S83" s="6"/>
      <c r="T83" s="6"/>
      <c r="U83" s="6"/>
      <c r="V83" s="6"/>
      <c r="W83" s="6"/>
      <c r="X83" s="6"/>
      <c r="Y83" s="6"/>
      <c r="Z83" s="6"/>
      <c r="AA83" s="6"/>
      <c r="AB83" s="6"/>
      <c r="AC83" s="6"/>
      <c r="AD83" s="6"/>
      <c r="AE83" s="6"/>
      <c r="AF83" s="6"/>
      <c r="AG83" s="6"/>
      <c r="AH83" s="6"/>
      <c r="AI83" s="6"/>
      <c r="AJ83" s="6"/>
      <c r="AK83" s="6"/>
      <c r="AL83" s="6"/>
      <c r="AM83" s="6"/>
      <c r="AN83" s="6"/>
      <c r="AO83" s="6"/>
      <c r="AP83" s="6"/>
    </row>
    <row r="84" spans="2:42" outlineLevel="2"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c r="AN84" s="6"/>
      <c r="AO84" s="6"/>
      <c r="AP84" s="6"/>
    </row>
    <row r="85" spans="2:42" ht="30.6" customHeight="1" outlineLevel="2" x14ac:dyDescent="0.3">
      <c r="B85" s="6"/>
      <c r="C85" s="445" t="s">
        <v>155</v>
      </c>
      <c r="D85" s="445"/>
      <c r="E85" s="445"/>
      <c r="F85" s="445"/>
      <c r="G85" s="445"/>
      <c r="H85" s="445"/>
      <c r="I85" s="445"/>
      <c r="J85" s="6"/>
      <c r="K85" s="6"/>
      <c r="L85" s="6"/>
      <c r="M85" s="6"/>
      <c r="N85" s="6"/>
      <c r="O85" s="6"/>
      <c r="P85" s="6"/>
      <c r="Q85" s="6"/>
      <c r="R85" s="6"/>
      <c r="S85" s="6"/>
      <c r="T85" s="6"/>
      <c r="U85" s="6"/>
      <c r="V85" s="6"/>
      <c r="W85" s="6"/>
      <c r="X85" s="6"/>
      <c r="Y85" s="6"/>
      <c r="Z85" s="6"/>
      <c r="AA85" s="6"/>
      <c r="AB85" s="6"/>
      <c r="AC85" s="6"/>
      <c r="AD85" s="6"/>
      <c r="AE85" s="6"/>
      <c r="AF85" s="6"/>
      <c r="AG85" s="6"/>
      <c r="AH85" s="6"/>
      <c r="AI85" s="6"/>
      <c r="AJ85" s="6"/>
      <c r="AK85" s="6"/>
      <c r="AL85" s="6"/>
      <c r="AM85" s="6"/>
      <c r="AN85" s="6"/>
      <c r="AO85" s="6"/>
      <c r="AP85" s="6"/>
    </row>
    <row r="86" spans="2:42" outlineLevel="2" x14ac:dyDescent="0.3">
      <c r="B86" s="6"/>
      <c r="C86" s="31"/>
      <c r="D86" s="6"/>
      <c r="E86" s="7"/>
      <c r="F86" s="6"/>
      <c r="G86" s="6"/>
      <c r="H86" s="6"/>
      <c r="I86" s="6"/>
      <c r="J86" s="6"/>
      <c r="K86" s="6"/>
      <c r="L86" s="6"/>
      <c r="M86" s="6"/>
      <c r="N86" s="6"/>
      <c r="O86" s="6"/>
      <c r="P86" s="6"/>
      <c r="Q86" s="6"/>
      <c r="R86" s="6"/>
      <c r="S86" s="6"/>
      <c r="T86" s="6"/>
      <c r="U86" s="6"/>
      <c r="V86" s="6"/>
      <c r="W86" s="6"/>
      <c r="X86" s="6"/>
      <c r="Y86" s="6"/>
      <c r="Z86" s="6"/>
      <c r="AA86" s="6"/>
      <c r="AB86" s="6"/>
      <c r="AC86" s="6"/>
      <c r="AD86" s="6"/>
      <c r="AE86" s="6"/>
      <c r="AF86" s="6"/>
      <c r="AG86" s="6"/>
      <c r="AH86" s="6"/>
      <c r="AI86" s="6"/>
      <c r="AJ86" s="6"/>
      <c r="AK86" s="6"/>
      <c r="AL86" s="6"/>
      <c r="AM86" s="6"/>
      <c r="AN86" s="6"/>
      <c r="AO86" s="6"/>
      <c r="AP86" s="6"/>
    </row>
    <row r="87" spans="2:42" ht="33" outlineLevel="2" x14ac:dyDescent="0.3">
      <c r="B87" s="6"/>
      <c r="C87" s="36" t="s">
        <v>521</v>
      </c>
      <c r="D87" s="6"/>
      <c r="E87" s="37" t="s">
        <v>82</v>
      </c>
      <c r="F87" s="6"/>
      <c r="G87" s="6"/>
      <c r="H87" s="37" t="s">
        <v>67</v>
      </c>
      <c r="I87" s="6"/>
      <c r="J87" s="37" t="s">
        <v>81</v>
      </c>
      <c r="K87" s="50"/>
      <c r="L87" s="6"/>
      <c r="M87" s="6"/>
      <c r="N87" s="6"/>
      <c r="O87" s="6"/>
      <c r="P87" s="6"/>
      <c r="Q87" s="6"/>
      <c r="R87" s="6"/>
      <c r="S87" s="6"/>
      <c r="T87" s="6"/>
      <c r="U87" s="6"/>
      <c r="V87" s="6"/>
      <c r="W87" s="6"/>
      <c r="X87" s="6"/>
      <c r="Y87" s="6"/>
      <c r="Z87" s="6"/>
      <c r="AA87" s="6"/>
      <c r="AB87" s="6"/>
      <c r="AC87" s="6"/>
      <c r="AD87" s="6"/>
      <c r="AE87" s="6"/>
      <c r="AF87" s="6"/>
      <c r="AG87" s="6"/>
      <c r="AH87" s="6"/>
      <c r="AI87" s="6"/>
      <c r="AJ87" s="6"/>
      <c r="AK87" s="6"/>
      <c r="AL87" s="6"/>
      <c r="AM87" s="6"/>
      <c r="AN87" s="6"/>
      <c r="AO87" s="6"/>
      <c r="AP87" s="6"/>
    </row>
    <row r="88" spans="2:42" outlineLevel="2" x14ac:dyDescent="0.3">
      <c r="B88" s="6"/>
      <c r="C88" s="5" t="s">
        <v>524</v>
      </c>
      <c r="D88" s="6"/>
      <c r="E88" s="46" t="s">
        <v>70</v>
      </c>
      <c r="F88" s="6"/>
      <c r="G88" s="6"/>
      <c r="H88" s="39"/>
      <c r="I88" s="6"/>
      <c r="J88" s="39"/>
      <c r="K88" s="7"/>
      <c r="L88" s="165">
        <f t="shared" ref="L88:U98" si="35">IF(AND(L$7&gt;0,L$7&lt;=$I$50),N(MOD(L$7,$J88+1)=0)*$H88,0)</f>
        <v>0</v>
      </c>
      <c r="M88" s="165">
        <f t="shared" si="35"/>
        <v>0</v>
      </c>
      <c r="N88" s="165">
        <f t="shared" si="35"/>
        <v>0</v>
      </c>
      <c r="O88" s="165">
        <f t="shared" si="35"/>
        <v>0</v>
      </c>
      <c r="P88" s="165">
        <f t="shared" si="35"/>
        <v>0</v>
      </c>
      <c r="Q88" s="165">
        <f t="shared" si="35"/>
        <v>0</v>
      </c>
      <c r="R88" s="165">
        <f t="shared" si="35"/>
        <v>0</v>
      </c>
      <c r="S88" s="165">
        <f t="shared" si="35"/>
        <v>0</v>
      </c>
      <c r="T88" s="165">
        <f t="shared" si="35"/>
        <v>0</v>
      </c>
      <c r="U88" s="165">
        <f t="shared" si="35"/>
        <v>0</v>
      </c>
      <c r="V88" s="165">
        <f t="shared" ref="V88:AE98" si="36">IF(AND(V$7&gt;0,V$7&lt;=$I$50),N(MOD(V$7,$J88+1)=0)*$H88,0)</f>
        <v>0</v>
      </c>
      <c r="W88" s="165">
        <f t="shared" si="36"/>
        <v>0</v>
      </c>
      <c r="X88" s="165">
        <f t="shared" si="36"/>
        <v>0</v>
      </c>
      <c r="Y88" s="165">
        <f t="shared" si="36"/>
        <v>0</v>
      </c>
      <c r="Z88" s="165">
        <f t="shared" si="36"/>
        <v>0</v>
      </c>
      <c r="AA88" s="165">
        <f t="shared" si="36"/>
        <v>0</v>
      </c>
      <c r="AB88" s="165">
        <f t="shared" si="36"/>
        <v>0</v>
      </c>
      <c r="AC88" s="165">
        <f t="shared" si="36"/>
        <v>0</v>
      </c>
      <c r="AD88" s="165">
        <f t="shared" si="36"/>
        <v>0</v>
      </c>
      <c r="AE88" s="165">
        <f t="shared" si="36"/>
        <v>0</v>
      </c>
      <c r="AF88" s="165">
        <f t="shared" ref="AF88:AO98" si="37">IF(AND(AF$7&gt;0,AF$7&lt;=$I$50),N(MOD(AF$7,$J88+1)=0)*$H88,0)</f>
        <v>0</v>
      </c>
      <c r="AG88" s="165">
        <f t="shared" si="37"/>
        <v>0</v>
      </c>
      <c r="AH88" s="165">
        <f t="shared" si="37"/>
        <v>0</v>
      </c>
      <c r="AI88" s="165">
        <f t="shared" si="37"/>
        <v>0</v>
      </c>
      <c r="AJ88" s="165">
        <f t="shared" si="37"/>
        <v>0</v>
      </c>
      <c r="AK88" s="165">
        <f t="shared" si="37"/>
        <v>0</v>
      </c>
      <c r="AL88" s="165">
        <f t="shared" si="37"/>
        <v>0</v>
      </c>
      <c r="AM88" s="165">
        <f t="shared" si="37"/>
        <v>0</v>
      </c>
      <c r="AN88" s="165">
        <f t="shared" si="37"/>
        <v>0</v>
      </c>
      <c r="AO88" s="165">
        <f t="shared" si="37"/>
        <v>0</v>
      </c>
      <c r="AP88" s="6"/>
    </row>
    <row r="89" spans="2:42" outlineLevel="2" x14ac:dyDescent="0.3">
      <c r="B89" s="6"/>
      <c r="C89" s="5" t="s">
        <v>524</v>
      </c>
      <c r="D89" s="6"/>
      <c r="E89" s="46" t="s">
        <v>70</v>
      </c>
      <c r="F89" s="6"/>
      <c r="G89" s="6"/>
      <c r="H89" s="51"/>
      <c r="I89" s="6"/>
      <c r="J89" s="51"/>
      <c r="K89" s="7"/>
      <c r="L89" s="165">
        <f t="shared" si="35"/>
        <v>0</v>
      </c>
      <c r="M89" s="165">
        <f t="shared" si="35"/>
        <v>0</v>
      </c>
      <c r="N89" s="165">
        <f t="shared" si="35"/>
        <v>0</v>
      </c>
      <c r="O89" s="165">
        <f t="shared" si="35"/>
        <v>0</v>
      </c>
      <c r="P89" s="165">
        <f t="shared" si="35"/>
        <v>0</v>
      </c>
      <c r="Q89" s="165">
        <f t="shared" si="35"/>
        <v>0</v>
      </c>
      <c r="R89" s="165">
        <f t="shared" si="35"/>
        <v>0</v>
      </c>
      <c r="S89" s="165">
        <f t="shared" si="35"/>
        <v>0</v>
      </c>
      <c r="T89" s="165">
        <f t="shared" si="35"/>
        <v>0</v>
      </c>
      <c r="U89" s="165">
        <f t="shared" si="35"/>
        <v>0</v>
      </c>
      <c r="V89" s="165">
        <f t="shared" si="36"/>
        <v>0</v>
      </c>
      <c r="W89" s="165">
        <f t="shared" si="36"/>
        <v>0</v>
      </c>
      <c r="X89" s="165">
        <f t="shared" si="36"/>
        <v>0</v>
      </c>
      <c r="Y89" s="165">
        <f t="shared" si="36"/>
        <v>0</v>
      </c>
      <c r="Z89" s="165">
        <f t="shared" si="36"/>
        <v>0</v>
      </c>
      <c r="AA89" s="165">
        <f t="shared" si="36"/>
        <v>0</v>
      </c>
      <c r="AB89" s="165">
        <f t="shared" si="36"/>
        <v>0</v>
      </c>
      <c r="AC89" s="165">
        <f t="shared" si="36"/>
        <v>0</v>
      </c>
      <c r="AD89" s="165">
        <f t="shared" si="36"/>
        <v>0</v>
      </c>
      <c r="AE89" s="165">
        <f t="shared" si="36"/>
        <v>0</v>
      </c>
      <c r="AF89" s="165">
        <f t="shared" si="37"/>
        <v>0</v>
      </c>
      <c r="AG89" s="165">
        <f t="shared" si="37"/>
        <v>0</v>
      </c>
      <c r="AH89" s="165">
        <f t="shared" si="37"/>
        <v>0</v>
      </c>
      <c r="AI89" s="165">
        <f t="shared" si="37"/>
        <v>0</v>
      </c>
      <c r="AJ89" s="165">
        <f t="shared" si="37"/>
        <v>0</v>
      </c>
      <c r="AK89" s="165">
        <f t="shared" si="37"/>
        <v>0</v>
      </c>
      <c r="AL89" s="165">
        <f t="shared" si="37"/>
        <v>0</v>
      </c>
      <c r="AM89" s="165">
        <f t="shared" si="37"/>
        <v>0</v>
      </c>
      <c r="AN89" s="165">
        <f t="shared" si="37"/>
        <v>0</v>
      </c>
      <c r="AO89" s="165">
        <f t="shared" si="37"/>
        <v>0</v>
      </c>
      <c r="AP89" s="6"/>
    </row>
    <row r="90" spans="2:42" outlineLevel="2" x14ac:dyDescent="0.3">
      <c r="B90" s="6"/>
      <c r="C90" s="5" t="s">
        <v>524</v>
      </c>
      <c r="D90" s="6"/>
      <c r="E90" s="46" t="s">
        <v>70</v>
      </c>
      <c r="F90" s="6"/>
      <c r="G90" s="6"/>
      <c r="H90" s="51"/>
      <c r="I90" s="6"/>
      <c r="J90" s="51"/>
      <c r="K90" s="7"/>
      <c r="L90" s="165">
        <f t="shared" si="35"/>
        <v>0</v>
      </c>
      <c r="M90" s="165">
        <f t="shared" si="35"/>
        <v>0</v>
      </c>
      <c r="N90" s="165">
        <f t="shared" si="35"/>
        <v>0</v>
      </c>
      <c r="O90" s="165">
        <f t="shared" si="35"/>
        <v>0</v>
      </c>
      <c r="P90" s="165">
        <f t="shared" si="35"/>
        <v>0</v>
      </c>
      <c r="Q90" s="165">
        <f t="shared" si="35"/>
        <v>0</v>
      </c>
      <c r="R90" s="165">
        <f t="shared" si="35"/>
        <v>0</v>
      </c>
      <c r="S90" s="165">
        <f t="shared" si="35"/>
        <v>0</v>
      </c>
      <c r="T90" s="165">
        <f t="shared" si="35"/>
        <v>0</v>
      </c>
      <c r="U90" s="165">
        <f t="shared" si="35"/>
        <v>0</v>
      </c>
      <c r="V90" s="165">
        <f t="shared" si="36"/>
        <v>0</v>
      </c>
      <c r="W90" s="165">
        <f t="shared" si="36"/>
        <v>0</v>
      </c>
      <c r="X90" s="165">
        <f t="shared" si="36"/>
        <v>0</v>
      </c>
      <c r="Y90" s="165">
        <f t="shared" si="36"/>
        <v>0</v>
      </c>
      <c r="Z90" s="165">
        <f t="shared" si="36"/>
        <v>0</v>
      </c>
      <c r="AA90" s="165">
        <f t="shared" si="36"/>
        <v>0</v>
      </c>
      <c r="AB90" s="165">
        <f t="shared" si="36"/>
        <v>0</v>
      </c>
      <c r="AC90" s="165">
        <f t="shared" si="36"/>
        <v>0</v>
      </c>
      <c r="AD90" s="165">
        <f t="shared" si="36"/>
        <v>0</v>
      </c>
      <c r="AE90" s="165">
        <f t="shared" si="36"/>
        <v>0</v>
      </c>
      <c r="AF90" s="165">
        <f t="shared" si="37"/>
        <v>0</v>
      </c>
      <c r="AG90" s="165">
        <f t="shared" si="37"/>
        <v>0</v>
      </c>
      <c r="AH90" s="165">
        <f t="shared" si="37"/>
        <v>0</v>
      </c>
      <c r="AI90" s="165">
        <f t="shared" si="37"/>
        <v>0</v>
      </c>
      <c r="AJ90" s="165">
        <f t="shared" si="37"/>
        <v>0</v>
      </c>
      <c r="AK90" s="165">
        <f t="shared" si="37"/>
        <v>0</v>
      </c>
      <c r="AL90" s="165">
        <f t="shared" si="37"/>
        <v>0</v>
      </c>
      <c r="AM90" s="165">
        <f t="shared" si="37"/>
        <v>0</v>
      </c>
      <c r="AN90" s="165">
        <f t="shared" si="37"/>
        <v>0</v>
      </c>
      <c r="AO90" s="165">
        <f t="shared" si="37"/>
        <v>0</v>
      </c>
      <c r="AP90" s="6"/>
    </row>
    <row r="91" spans="2:42" outlineLevel="2" x14ac:dyDescent="0.3">
      <c r="B91" s="6"/>
      <c r="C91" s="5" t="s">
        <v>524</v>
      </c>
      <c r="D91" s="6"/>
      <c r="E91" s="46" t="s">
        <v>70</v>
      </c>
      <c r="F91" s="6"/>
      <c r="G91" s="6"/>
      <c r="H91" s="51"/>
      <c r="I91" s="6"/>
      <c r="J91" s="51"/>
      <c r="K91" s="7"/>
      <c r="L91" s="165">
        <f t="shared" si="35"/>
        <v>0</v>
      </c>
      <c r="M91" s="165">
        <f t="shared" si="35"/>
        <v>0</v>
      </c>
      <c r="N91" s="165">
        <f t="shared" si="35"/>
        <v>0</v>
      </c>
      <c r="O91" s="165">
        <f t="shared" si="35"/>
        <v>0</v>
      </c>
      <c r="P91" s="165">
        <f t="shared" si="35"/>
        <v>0</v>
      </c>
      <c r="Q91" s="165">
        <f t="shared" si="35"/>
        <v>0</v>
      </c>
      <c r="R91" s="165">
        <f t="shared" si="35"/>
        <v>0</v>
      </c>
      <c r="S91" s="165">
        <f t="shared" si="35"/>
        <v>0</v>
      </c>
      <c r="T91" s="165">
        <f t="shared" si="35"/>
        <v>0</v>
      </c>
      <c r="U91" s="165">
        <f t="shared" si="35"/>
        <v>0</v>
      </c>
      <c r="V91" s="165">
        <f t="shared" si="36"/>
        <v>0</v>
      </c>
      <c r="W91" s="165">
        <f t="shared" si="36"/>
        <v>0</v>
      </c>
      <c r="X91" s="165">
        <f t="shared" si="36"/>
        <v>0</v>
      </c>
      <c r="Y91" s="165">
        <f t="shared" si="36"/>
        <v>0</v>
      </c>
      <c r="Z91" s="165">
        <f t="shared" si="36"/>
        <v>0</v>
      </c>
      <c r="AA91" s="165">
        <f t="shared" si="36"/>
        <v>0</v>
      </c>
      <c r="AB91" s="165">
        <f t="shared" si="36"/>
        <v>0</v>
      </c>
      <c r="AC91" s="165">
        <f t="shared" si="36"/>
        <v>0</v>
      </c>
      <c r="AD91" s="165">
        <f t="shared" si="36"/>
        <v>0</v>
      </c>
      <c r="AE91" s="165">
        <f t="shared" si="36"/>
        <v>0</v>
      </c>
      <c r="AF91" s="165">
        <f t="shared" si="37"/>
        <v>0</v>
      </c>
      <c r="AG91" s="165">
        <f t="shared" si="37"/>
        <v>0</v>
      </c>
      <c r="AH91" s="165">
        <f t="shared" si="37"/>
        <v>0</v>
      </c>
      <c r="AI91" s="165">
        <f t="shared" si="37"/>
        <v>0</v>
      </c>
      <c r="AJ91" s="165">
        <f t="shared" si="37"/>
        <v>0</v>
      </c>
      <c r="AK91" s="165">
        <f t="shared" si="37"/>
        <v>0</v>
      </c>
      <c r="AL91" s="165">
        <f t="shared" si="37"/>
        <v>0</v>
      </c>
      <c r="AM91" s="165">
        <f t="shared" si="37"/>
        <v>0</v>
      </c>
      <c r="AN91" s="165">
        <f t="shared" si="37"/>
        <v>0</v>
      </c>
      <c r="AO91" s="165">
        <f t="shared" si="37"/>
        <v>0</v>
      </c>
      <c r="AP91" s="6"/>
    </row>
    <row r="92" spans="2:42" outlineLevel="2" x14ac:dyDescent="0.3">
      <c r="B92" s="6"/>
      <c r="C92" s="5" t="s">
        <v>524</v>
      </c>
      <c r="D92" s="6"/>
      <c r="E92" s="46" t="s">
        <v>70</v>
      </c>
      <c r="F92" s="6"/>
      <c r="G92" s="6"/>
      <c r="H92" s="51"/>
      <c r="I92" s="6"/>
      <c r="J92" s="51"/>
      <c r="K92" s="7"/>
      <c r="L92" s="165">
        <f t="shared" si="35"/>
        <v>0</v>
      </c>
      <c r="M92" s="165">
        <f t="shared" si="35"/>
        <v>0</v>
      </c>
      <c r="N92" s="165">
        <f t="shared" si="35"/>
        <v>0</v>
      </c>
      <c r="O92" s="165">
        <f t="shared" si="35"/>
        <v>0</v>
      </c>
      <c r="P92" s="165">
        <f t="shared" si="35"/>
        <v>0</v>
      </c>
      <c r="Q92" s="165">
        <f t="shared" si="35"/>
        <v>0</v>
      </c>
      <c r="R92" s="165">
        <f t="shared" si="35"/>
        <v>0</v>
      </c>
      <c r="S92" s="165">
        <f t="shared" si="35"/>
        <v>0</v>
      </c>
      <c r="T92" s="165">
        <f t="shared" si="35"/>
        <v>0</v>
      </c>
      <c r="U92" s="165">
        <f t="shared" si="35"/>
        <v>0</v>
      </c>
      <c r="V92" s="165">
        <f t="shared" si="36"/>
        <v>0</v>
      </c>
      <c r="W92" s="165">
        <f t="shared" si="36"/>
        <v>0</v>
      </c>
      <c r="X92" s="165">
        <f t="shared" si="36"/>
        <v>0</v>
      </c>
      <c r="Y92" s="165">
        <f t="shared" si="36"/>
        <v>0</v>
      </c>
      <c r="Z92" s="165">
        <f t="shared" si="36"/>
        <v>0</v>
      </c>
      <c r="AA92" s="165">
        <f t="shared" si="36"/>
        <v>0</v>
      </c>
      <c r="AB92" s="165">
        <f t="shared" si="36"/>
        <v>0</v>
      </c>
      <c r="AC92" s="165">
        <f t="shared" si="36"/>
        <v>0</v>
      </c>
      <c r="AD92" s="165">
        <f t="shared" si="36"/>
        <v>0</v>
      </c>
      <c r="AE92" s="165">
        <f t="shared" si="36"/>
        <v>0</v>
      </c>
      <c r="AF92" s="165">
        <f t="shared" si="37"/>
        <v>0</v>
      </c>
      <c r="AG92" s="165">
        <f t="shared" si="37"/>
        <v>0</v>
      </c>
      <c r="AH92" s="165">
        <f t="shared" si="37"/>
        <v>0</v>
      </c>
      <c r="AI92" s="165">
        <f t="shared" si="37"/>
        <v>0</v>
      </c>
      <c r="AJ92" s="165">
        <f t="shared" si="37"/>
        <v>0</v>
      </c>
      <c r="AK92" s="165">
        <f t="shared" si="37"/>
        <v>0</v>
      </c>
      <c r="AL92" s="165">
        <f t="shared" si="37"/>
        <v>0</v>
      </c>
      <c r="AM92" s="165">
        <f t="shared" si="37"/>
        <v>0</v>
      </c>
      <c r="AN92" s="165">
        <f t="shared" si="37"/>
        <v>0</v>
      </c>
      <c r="AO92" s="165">
        <f t="shared" si="37"/>
        <v>0</v>
      </c>
      <c r="AP92" s="6"/>
    </row>
    <row r="93" spans="2:42" outlineLevel="2" x14ac:dyDescent="0.3">
      <c r="B93" s="6"/>
      <c r="C93" s="5" t="s">
        <v>524</v>
      </c>
      <c r="D93" s="6"/>
      <c r="E93" s="46" t="s">
        <v>70</v>
      </c>
      <c r="F93" s="6"/>
      <c r="G93" s="6"/>
      <c r="H93" s="51"/>
      <c r="I93" s="6"/>
      <c r="J93" s="51"/>
      <c r="K93" s="7"/>
      <c r="L93" s="165">
        <f t="shared" si="35"/>
        <v>0</v>
      </c>
      <c r="M93" s="165">
        <f t="shared" si="35"/>
        <v>0</v>
      </c>
      <c r="N93" s="165">
        <f t="shared" si="35"/>
        <v>0</v>
      </c>
      <c r="O93" s="165">
        <f t="shared" si="35"/>
        <v>0</v>
      </c>
      <c r="P93" s="165">
        <f t="shared" si="35"/>
        <v>0</v>
      </c>
      <c r="Q93" s="165">
        <f t="shared" si="35"/>
        <v>0</v>
      </c>
      <c r="R93" s="165">
        <f t="shared" si="35"/>
        <v>0</v>
      </c>
      <c r="S93" s="165">
        <f t="shared" si="35"/>
        <v>0</v>
      </c>
      <c r="T93" s="165">
        <f t="shared" si="35"/>
        <v>0</v>
      </c>
      <c r="U93" s="165">
        <f t="shared" si="35"/>
        <v>0</v>
      </c>
      <c r="V93" s="165">
        <f t="shared" si="36"/>
        <v>0</v>
      </c>
      <c r="W93" s="165">
        <f t="shared" si="36"/>
        <v>0</v>
      </c>
      <c r="X93" s="165">
        <f t="shared" si="36"/>
        <v>0</v>
      </c>
      <c r="Y93" s="165">
        <f t="shared" si="36"/>
        <v>0</v>
      </c>
      <c r="Z93" s="165">
        <f t="shared" si="36"/>
        <v>0</v>
      </c>
      <c r="AA93" s="165">
        <f t="shared" si="36"/>
        <v>0</v>
      </c>
      <c r="AB93" s="165">
        <f t="shared" si="36"/>
        <v>0</v>
      </c>
      <c r="AC93" s="165">
        <f t="shared" si="36"/>
        <v>0</v>
      </c>
      <c r="AD93" s="165">
        <f t="shared" si="36"/>
        <v>0</v>
      </c>
      <c r="AE93" s="165">
        <f t="shared" si="36"/>
        <v>0</v>
      </c>
      <c r="AF93" s="165">
        <f t="shared" si="37"/>
        <v>0</v>
      </c>
      <c r="AG93" s="165">
        <f t="shared" si="37"/>
        <v>0</v>
      </c>
      <c r="AH93" s="165">
        <f t="shared" si="37"/>
        <v>0</v>
      </c>
      <c r="AI93" s="165">
        <f t="shared" si="37"/>
        <v>0</v>
      </c>
      <c r="AJ93" s="165">
        <f t="shared" si="37"/>
        <v>0</v>
      </c>
      <c r="AK93" s="165">
        <f t="shared" si="37"/>
        <v>0</v>
      </c>
      <c r="AL93" s="165">
        <f t="shared" si="37"/>
        <v>0</v>
      </c>
      <c r="AM93" s="165">
        <f t="shared" si="37"/>
        <v>0</v>
      </c>
      <c r="AN93" s="165">
        <f t="shared" si="37"/>
        <v>0</v>
      </c>
      <c r="AO93" s="165">
        <f t="shared" si="37"/>
        <v>0</v>
      </c>
      <c r="AP93" s="6"/>
    </row>
    <row r="94" spans="2:42" outlineLevel="2" x14ac:dyDescent="0.3">
      <c r="B94" s="6"/>
      <c r="C94" s="5" t="s">
        <v>524</v>
      </c>
      <c r="D94" s="6"/>
      <c r="E94" s="46" t="s">
        <v>70</v>
      </c>
      <c r="F94" s="6"/>
      <c r="G94" s="6"/>
      <c r="H94" s="51"/>
      <c r="I94" s="6"/>
      <c r="J94" s="51"/>
      <c r="K94" s="7"/>
      <c r="L94" s="165">
        <f t="shared" si="35"/>
        <v>0</v>
      </c>
      <c r="M94" s="165">
        <f t="shared" si="35"/>
        <v>0</v>
      </c>
      <c r="N94" s="165">
        <f t="shared" si="35"/>
        <v>0</v>
      </c>
      <c r="O94" s="165">
        <f t="shared" si="35"/>
        <v>0</v>
      </c>
      <c r="P94" s="165">
        <f t="shared" si="35"/>
        <v>0</v>
      </c>
      <c r="Q94" s="165">
        <f t="shared" si="35"/>
        <v>0</v>
      </c>
      <c r="R94" s="165">
        <f t="shared" si="35"/>
        <v>0</v>
      </c>
      <c r="S94" s="165">
        <f t="shared" si="35"/>
        <v>0</v>
      </c>
      <c r="T94" s="165">
        <f t="shared" si="35"/>
        <v>0</v>
      </c>
      <c r="U94" s="165">
        <f t="shared" si="35"/>
        <v>0</v>
      </c>
      <c r="V94" s="165">
        <f t="shared" si="36"/>
        <v>0</v>
      </c>
      <c r="W94" s="165">
        <f t="shared" si="36"/>
        <v>0</v>
      </c>
      <c r="X94" s="165">
        <f t="shared" si="36"/>
        <v>0</v>
      </c>
      <c r="Y94" s="165">
        <f t="shared" si="36"/>
        <v>0</v>
      </c>
      <c r="Z94" s="165">
        <f t="shared" si="36"/>
        <v>0</v>
      </c>
      <c r="AA94" s="165">
        <f t="shared" si="36"/>
        <v>0</v>
      </c>
      <c r="AB94" s="165">
        <f t="shared" si="36"/>
        <v>0</v>
      </c>
      <c r="AC94" s="165">
        <f t="shared" si="36"/>
        <v>0</v>
      </c>
      <c r="AD94" s="165">
        <f t="shared" si="36"/>
        <v>0</v>
      </c>
      <c r="AE94" s="165">
        <f t="shared" si="36"/>
        <v>0</v>
      </c>
      <c r="AF94" s="165">
        <f t="shared" si="37"/>
        <v>0</v>
      </c>
      <c r="AG94" s="165">
        <f t="shared" si="37"/>
        <v>0</v>
      </c>
      <c r="AH94" s="165">
        <f t="shared" si="37"/>
        <v>0</v>
      </c>
      <c r="AI94" s="165">
        <f t="shared" si="37"/>
        <v>0</v>
      </c>
      <c r="AJ94" s="165">
        <f t="shared" si="37"/>
        <v>0</v>
      </c>
      <c r="AK94" s="165">
        <f t="shared" si="37"/>
        <v>0</v>
      </c>
      <c r="AL94" s="165">
        <f t="shared" si="37"/>
        <v>0</v>
      </c>
      <c r="AM94" s="165">
        <f t="shared" si="37"/>
        <v>0</v>
      </c>
      <c r="AN94" s="165">
        <f t="shared" si="37"/>
        <v>0</v>
      </c>
      <c r="AO94" s="165">
        <f t="shared" si="37"/>
        <v>0</v>
      </c>
      <c r="AP94" s="6"/>
    </row>
    <row r="95" spans="2:42" outlineLevel="2" x14ac:dyDescent="0.3">
      <c r="B95" s="6"/>
      <c r="C95" s="5" t="s">
        <v>524</v>
      </c>
      <c r="D95" s="6"/>
      <c r="E95" s="46" t="s">
        <v>70</v>
      </c>
      <c r="F95" s="6"/>
      <c r="G95" s="6"/>
      <c r="H95" s="41"/>
      <c r="I95" s="6"/>
      <c r="J95" s="41"/>
      <c r="K95" s="7"/>
      <c r="L95" s="165">
        <f t="shared" si="35"/>
        <v>0</v>
      </c>
      <c r="M95" s="165">
        <f t="shared" si="35"/>
        <v>0</v>
      </c>
      <c r="N95" s="165">
        <f t="shared" si="35"/>
        <v>0</v>
      </c>
      <c r="O95" s="165">
        <f t="shared" si="35"/>
        <v>0</v>
      </c>
      <c r="P95" s="165">
        <f t="shared" si="35"/>
        <v>0</v>
      </c>
      <c r="Q95" s="165">
        <f t="shared" si="35"/>
        <v>0</v>
      </c>
      <c r="R95" s="165">
        <f t="shared" si="35"/>
        <v>0</v>
      </c>
      <c r="S95" s="165">
        <f t="shared" si="35"/>
        <v>0</v>
      </c>
      <c r="T95" s="165">
        <f t="shared" si="35"/>
        <v>0</v>
      </c>
      <c r="U95" s="165">
        <f t="shared" si="35"/>
        <v>0</v>
      </c>
      <c r="V95" s="165">
        <f t="shared" si="36"/>
        <v>0</v>
      </c>
      <c r="W95" s="165">
        <f t="shared" si="36"/>
        <v>0</v>
      </c>
      <c r="X95" s="165">
        <f t="shared" si="36"/>
        <v>0</v>
      </c>
      <c r="Y95" s="165">
        <f t="shared" si="36"/>
        <v>0</v>
      </c>
      <c r="Z95" s="165">
        <f t="shared" si="36"/>
        <v>0</v>
      </c>
      <c r="AA95" s="165">
        <f t="shared" si="36"/>
        <v>0</v>
      </c>
      <c r="AB95" s="165">
        <f t="shared" si="36"/>
        <v>0</v>
      </c>
      <c r="AC95" s="165">
        <f t="shared" si="36"/>
        <v>0</v>
      </c>
      <c r="AD95" s="165">
        <f t="shared" si="36"/>
        <v>0</v>
      </c>
      <c r="AE95" s="165">
        <f t="shared" si="36"/>
        <v>0</v>
      </c>
      <c r="AF95" s="165">
        <f t="shared" si="37"/>
        <v>0</v>
      </c>
      <c r="AG95" s="165">
        <f t="shared" si="37"/>
        <v>0</v>
      </c>
      <c r="AH95" s="165">
        <f t="shared" si="37"/>
        <v>0</v>
      </c>
      <c r="AI95" s="165">
        <f t="shared" si="37"/>
        <v>0</v>
      </c>
      <c r="AJ95" s="165">
        <f t="shared" si="37"/>
        <v>0</v>
      </c>
      <c r="AK95" s="165">
        <f t="shared" si="37"/>
        <v>0</v>
      </c>
      <c r="AL95" s="165">
        <f t="shared" si="37"/>
        <v>0</v>
      </c>
      <c r="AM95" s="165">
        <f t="shared" si="37"/>
        <v>0</v>
      </c>
      <c r="AN95" s="165">
        <f t="shared" si="37"/>
        <v>0</v>
      </c>
      <c r="AO95" s="165">
        <f t="shared" si="37"/>
        <v>0</v>
      </c>
      <c r="AP95" s="6"/>
    </row>
    <row r="96" spans="2:42" outlineLevel="2" x14ac:dyDescent="0.3">
      <c r="B96" s="6"/>
      <c r="C96" s="5" t="s">
        <v>524</v>
      </c>
      <c r="D96" s="6"/>
      <c r="E96" s="46" t="s">
        <v>70</v>
      </c>
      <c r="F96" s="6"/>
      <c r="G96" s="6"/>
      <c r="H96" s="41"/>
      <c r="I96" s="6"/>
      <c r="J96" s="41"/>
      <c r="K96" s="52"/>
      <c r="L96" s="165">
        <f t="shared" si="35"/>
        <v>0</v>
      </c>
      <c r="M96" s="165">
        <f t="shared" si="35"/>
        <v>0</v>
      </c>
      <c r="N96" s="165">
        <f t="shared" si="35"/>
        <v>0</v>
      </c>
      <c r="O96" s="165">
        <f t="shared" si="35"/>
        <v>0</v>
      </c>
      <c r="P96" s="165">
        <f t="shared" si="35"/>
        <v>0</v>
      </c>
      <c r="Q96" s="165">
        <f t="shared" si="35"/>
        <v>0</v>
      </c>
      <c r="R96" s="165">
        <f t="shared" si="35"/>
        <v>0</v>
      </c>
      <c r="S96" s="165">
        <f t="shared" si="35"/>
        <v>0</v>
      </c>
      <c r="T96" s="165">
        <f t="shared" si="35"/>
        <v>0</v>
      </c>
      <c r="U96" s="165">
        <f t="shared" si="35"/>
        <v>0</v>
      </c>
      <c r="V96" s="165">
        <f t="shared" si="36"/>
        <v>0</v>
      </c>
      <c r="W96" s="165">
        <f t="shared" si="36"/>
        <v>0</v>
      </c>
      <c r="X96" s="165">
        <f t="shared" si="36"/>
        <v>0</v>
      </c>
      <c r="Y96" s="165">
        <f t="shared" si="36"/>
        <v>0</v>
      </c>
      <c r="Z96" s="165">
        <f t="shared" si="36"/>
        <v>0</v>
      </c>
      <c r="AA96" s="165">
        <f t="shared" si="36"/>
        <v>0</v>
      </c>
      <c r="AB96" s="165">
        <f t="shared" si="36"/>
        <v>0</v>
      </c>
      <c r="AC96" s="165">
        <f t="shared" si="36"/>
        <v>0</v>
      </c>
      <c r="AD96" s="165">
        <f t="shared" si="36"/>
        <v>0</v>
      </c>
      <c r="AE96" s="165">
        <f t="shared" si="36"/>
        <v>0</v>
      </c>
      <c r="AF96" s="165">
        <f t="shared" si="37"/>
        <v>0</v>
      </c>
      <c r="AG96" s="165">
        <f t="shared" si="37"/>
        <v>0</v>
      </c>
      <c r="AH96" s="165">
        <f t="shared" si="37"/>
        <v>0</v>
      </c>
      <c r="AI96" s="165">
        <f t="shared" si="37"/>
        <v>0</v>
      </c>
      <c r="AJ96" s="165">
        <f t="shared" si="37"/>
        <v>0</v>
      </c>
      <c r="AK96" s="165">
        <f t="shared" si="37"/>
        <v>0</v>
      </c>
      <c r="AL96" s="165">
        <f t="shared" si="37"/>
        <v>0</v>
      </c>
      <c r="AM96" s="165">
        <f t="shared" si="37"/>
        <v>0</v>
      </c>
      <c r="AN96" s="165">
        <f t="shared" si="37"/>
        <v>0</v>
      </c>
      <c r="AO96" s="165">
        <f t="shared" si="37"/>
        <v>0</v>
      </c>
      <c r="AP96" s="6"/>
    </row>
    <row r="97" spans="2:42" outlineLevel="2" x14ac:dyDescent="0.3">
      <c r="B97" s="6"/>
      <c r="C97" s="5" t="s">
        <v>524</v>
      </c>
      <c r="D97" s="6"/>
      <c r="E97" s="46" t="s">
        <v>70</v>
      </c>
      <c r="F97" s="6"/>
      <c r="G97" s="6"/>
      <c r="H97" s="41"/>
      <c r="I97" s="6"/>
      <c r="J97" s="41"/>
      <c r="K97" s="7"/>
      <c r="L97" s="165">
        <f t="shared" si="35"/>
        <v>0</v>
      </c>
      <c r="M97" s="165">
        <f t="shared" si="35"/>
        <v>0</v>
      </c>
      <c r="N97" s="165">
        <f t="shared" si="35"/>
        <v>0</v>
      </c>
      <c r="O97" s="165">
        <f t="shared" si="35"/>
        <v>0</v>
      </c>
      <c r="P97" s="165">
        <f t="shared" si="35"/>
        <v>0</v>
      </c>
      <c r="Q97" s="165">
        <f t="shared" si="35"/>
        <v>0</v>
      </c>
      <c r="R97" s="165">
        <f t="shared" si="35"/>
        <v>0</v>
      </c>
      <c r="S97" s="165">
        <f t="shared" si="35"/>
        <v>0</v>
      </c>
      <c r="T97" s="165">
        <f t="shared" si="35"/>
        <v>0</v>
      </c>
      <c r="U97" s="165">
        <f t="shared" si="35"/>
        <v>0</v>
      </c>
      <c r="V97" s="165">
        <f t="shared" si="36"/>
        <v>0</v>
      </c>
      <c r="W97" s="165">
        <f t="shared" si="36"/>
        <v>0</v>
      </c>
      <c r="X97" s="165">
        <f t="shared" si="36"/>
        <v>0</v>
      </c>
      <c r="Y97" s="165">
        <f t="shared" si="36"/>
        <v>0</v>
      </c>
      <c r="Z97" s="165">
        <f t="shared" si="36"/>
        <v>0</v>
      </c>
      <c r="AA97" s="165">
        <f t="shared" si="36"/>
        <v>0</v>
      </c>
      <c r="AB97" s="165">
        <f t="shared" si="36"/>
        <v>0</v>
      </c>
      <c r="AC97" s="165">
        <f t="shared" si="36"/>
        <v>0</v>
      </c>
      <c r="AD97" s="165">
        <f t="shared" si="36"/>
        <v>0</v>
      </c>
      <c r="AE97" s="165">
        <f t="shared" si="36"/>
        <v>0</v>
      </c>
      <c r="AF97" s="165">
        <f t="shared" si="37"/>
        <v>0</v>
      </c>
      <c r="AG97" s="165">
        <f t="shared" si="37"/>
        <v>0</v>
      </c>
      <c r="AH97" s="165">
        <f t="shared" si="37"/>
        <v>0</v>
      </c>
      <c r="AI97" s="165">
        <f t="shared" si="37"/>
        <v>0</v>
      </c>
      <c r="AJ97" s="165">
        <f t="shared" si="37"/>
        <v>0</v>
      </c>
      <c r="AK97" s="165">
        <f t="shared" si="37"/>
        <v>0</v>
      </c>
      <c r="AL97" s="165">
        <f t="shared" si="37"/>
        <v>0</v>
      </c>
      <c r="AM97" s="165">
        <f t="shared" si="37"/>
        <v>0</v>
      </c>
      <c r="AN97" s="165">
        <f t="shared" si="37"/>
        <v>0</v>
      </c>
      <c r="AO97" s="165">
        <f t="shared" si="37"/>
        <v>0</v>
      </c>
      <c r="AP97" s="6"/>
    </row>
    <row r="98" spans="2:42" outlineLevel="2" x14ac:dyDescent="0.3">
      <c r="B98" s="6"/>
      <c r="C98" s="5" t="s">
        <v>524</v>
      </c>
      <c r="D98" s="6"/>
      <c r="E98" s="46" t="s">
        <v>70</v>
      </c>
      <c r="F98" s="6"/>
      <c r="G98" s="6"/>
      <c r="H98" s="41"/>
      <c r="I98" s="6"/>
      <c r="J98" s="41"/>
      <c r="K98" s="7"/>
      <c r="L98" s="165">
        <f t="shared" si="35"/>
        <v>0</v>
      </c>
      <c r="M98" s="165">
        <f t="shared" si="35"/>
        <v>0</v>
      </c>
      <c r="N98" s="165">
        <f t="shared" si="35"/>
        <v>0</v>
      </c>
      <c r="O98" s="165">
        <f t="shared" si="35"/>
        <v>0</v>
      </c>
      <c r="P98" s="165">
        <f t="shared" si="35"/>
        <v>0</v>
      </c>
      <c r="Q98" s="165">
        <f t="shared" si="35"/>
        <v>0</v>
      </c>
      <c r="R98" s="165">
        <f t="shared" si="35"/>
        <v>0</v>
      </c>
      <c r="S98" s="165">
        <f t="shared" si="35"/>
        <v>0</v>
      </c>
      <c r="T98" s="165">
        <f t="shared" si="35"/>
        <v>0</v>
      </c>
      <c r="U98" s="165">
        <f t="shared" si="35"/>
        <v>0</v>
      </c>
      <c r="V98" s="165">
        <f t="shared" si="36"/>
        <v>0</v>
      </c>
      <c r="W98" s="165">
        <f t="shared" si="36"/>
        <v>0</v>
      </c>
      <c r="X98" s="165">
        <f t="shared" si="36"/>
        <v>0</v>
      </c>
      <c r="Y98" s="165">
        <f t="shared" si="36"/>
        <v>0</v>
      </c>
      <c r="Z98" s="165">
        <f t="shared" si="36"/>
        <v>0</v>
      </c>
      <c r="AA98" s="165">
        <f t="shared" si="36"/>
        <v>0</v>
      </c>
      <c r="AB98" s="165">
        <f t="shared" si="36"/>
        <v>0</v>
      </c>
      <c r="AC98" s="165">
        <f t="shared" si="36"/>
        <v>0</v>
      </c>
      <c r="AD98" s="165">
        <f t="shared" si="36"/>
        <v>0</v>
      </c>
      <c r="AE98" s="165">
        <f t="shared" si="36"/>
        <v>0</v>
      </c>
      <c r="AF98" s="165">
        <f t="shared" si="37"/>
        <v>0</v>
      </c>
      <c r="AG98" s="165">
        <f t="shared" si="37"/>
        <v>0</v>
      </c>
      <c r="AH98" s="165">
        <f t="shared" si="37"/>
        <v>0</v>
      </c>
      <c r="AI98" s="165">
        <f t="shared" si="37"/>
        <v>0</v>
      </c>
      <c r="AJ98" s="165">
        <f t="shared" si="37"/>
        <v>0</v>
      </c>
      <c r="AK98" s="165">
        <f t="shared" si="37"/>
        <v>0</v>
      </c>
      <c r="AL98" s="165">
        <f t="shared" si="37"/>
        <v>0</v>
      </c>
      <c r="AM98" s="165">
        <f t="shared" si="37"/>
        <v>0</v>
      </c>
      <c r="AN98" s="165">
        <f t="shared" si="37"/>
        <v>0</v>
      </c>
      <c r="AO98" s="165">
        <f t="shared" si="37"/>
        <v>0</v>
      </c>
      <c r="AP98" s="6"/>
    </row>
    <row r="99" spans="2:42" outlineLevel="2" x14ac:dyDescent="0.3">
      <c r="B99" s="6"/>
      <c r="C99" s="4"/>
      <c r="D99" s="6"/>
      <c r="E99" s="52"/>
      <c r="F99" s="6"/>
      <c r="G99" s="6"/>
      <c r="H99" s="6"/>
      <c r="I99" s="6"/>
      <c r="J99" s="6"/>
      <c r="K99" s="6"/>
      <c r="L99" s="166"/>
      <c r="M99" s="166"/>
      <c r="N99" s="166"/>
      <c r="O99" s="166"/>
      <c r="P99" s="166"/>
      <c r="Q99" s="166"/>
      <c r="R99" s="166"/>
      <c r="S99" s="166"/>
      <c r="T99" s="166"/>
      <c r="U99" s="166"/>
      <c r="V99" s="166"/>
      <c r="W99" s="166"/>
      <c r="X99" s="166"/>
      <c r="Y99" s="166"/>
      <c r="Z99" s="166"/>
      <c r="AA99" s="166"/>
      <c r="AB99" s="166"/>
      <c r="AC99" s="166"/>
      <c r="AD99" s="166"/>
      <c r="AE99" s="166"/>
      <c r="AF99" s="166"/>
      <c r="AG99" s="166"/>
      <c r="AH99" s="166"/>
      <c r="AI99" s="166"/>
      <c r="AJ99" s="166"/>
      <c r="AK99" s="166"/>
      <c r="AL99" s="166"/>
      <c r="AM99" s="166"/>
      <c r="AN99" s="166"/>
      <c r="AO99" s="166"/>
      <c r="AP99" s="6"/>
    </row>
    <row r="100" spans="2:42" ht="23.45" customHeight="1" outlineLevel="2" x14ac:dyDescent="0.3">
      <c r="B100" s="6"/>
      <c r="C100" s="43" t="s">
        <v>83</v>
      </c>
      <c r="D100" s="6"/>
      <c r="E100" s="30" t="s">
        <v>70</v>
      </c>
      <c r="F100" s="6"/>
      <c r="G100" s="6"/>
      <c r="H100" s="6"/>
      <c r="I100" s="6"/>
      <c r="J100" s="6"/>
      <c r="K100" s="6"/>
      <c r="L100" s="164">
        <f t="shared" ref="L100:AN100" si="38">SUM(L88:L98)</f>
        <v>0</v>
      </c>
      <c r="M100" s="164">
        <f t="shared" si="38"/>
        <v>0</v>
      </c>
      <c r="N100" s="164">
        <f t="shared" si="38"/>
        <v>0</v>
      </c>
      <c r="O100" s="164">
        <f t="shared" si="38"/>
        <v>0</v>
      </c>
      <c r="P100" s="164">
        <f t="shared" si="38"/>
        <v>0</v>
      </c>
      <c r="Q100" s="164">
        <f t="shared" si="38"/>
        <v>0</v>
      </c>
      <c r="R100" s="164">
        <f t="shared" si="38"/>
        <v>0</v>
      </c>
      <c r="S100" s="164">
        <f t="shared" si="38"/>
        <v>0</v>
      </c>
      <c r="T100" s="164">
        <f t="shared" si="38"/>
        <v>0</v>
      </c>
      <c r="U100" s="164">
        <f t="shared" si="38"/>
        <v>0</v>
      </c>
      <c r="V100" s="164">
        <f t="shared" si="38"/>
        <v>0</v>
      </c>
      <c r="W100" s="164">
        <f t="shared" si="38"/>
        <v>0</v>
      </c>
      <c r="X100" s="164">
        <f t="shared" si="38"/>
        <v>0</v>
      </c>
      <c r="Y100" s="164">
        <f t="shared" si="38"/>
        <v>0</v>
      </c>
      <c r="Z100" s="164">
        <f t="shared" si="38"/>
        <v>0</v>
      </c>
      <c r="AA100" s="164">
        <f t="shared" si="38"/>
        <v>0</v>
      </c>
      <c r="AB100" s="164">
        <f t="shared" si="38"/>
        <v>0</v>
      </c>
      <c r="AC100" s="164">
        <f t="shared" si="38"/>
        <v>0</v>
      </c>
      <c r="AD100" s="164">
        <f t="shared" si="38"/>
        <v>0</v>
      </c>
      <c r="AE100" s="164">
        <f t="shared" si="38"/>
        <v>0</v>
      </c>
      <c r="AF100" s="164">
        <f t="shared" si="38"/>
        <v>0</v>
      </c>
      <c r="AG100" s="164">
        <f t="shared" si="38"/>
        <v>0</v>
      </c>
      <c r="AH100" s="164">
        <f t="shared" si="38"/>
        <v>0</v>
      </c>
      <c r="AI100" s="164">
        <f t="shared" si="38"/>
        <v>0</v>
      </c>
      <c r="AJ100" s="164">
        <f t="shared" si="38"/>
        <v>0</v>
      </c>
      <c r="AK100" s="164">
        <f t="shared" si="38"/>
        <v>0</v>
      </c>
      <c r="AL100" s="164">
        <f t="shared" si="38"/>
        <v>0</v>
      </c>
      <c r="AM100" s="164">
        <f t="shared" si="38"/>
        <v>0</v>
      </c>
      <c r="AN100" s="164">
        <f t="shared" si="38"/>
        <v>0</v>
      </c>
      <c r="AO100" s="164">
        <f>SUM(AO88:AO98)</f>
        <v>0</v>
      </c>
      <c r="AP100" s="6"/>
    </row>
    <row r="101" spans="2:42" x14ac:dyDescent="0.3">
      <c r="B101" s="6"/>
      <c r="C101" s="31"/>
      <c r="D101" s="6"/>
      <c r="E101" s="7"/>
      <c r="F101" s="6"/>
      <c r="G101" s="6"/>
      <c r="H101" s="6"/>
      <c r="I101" s="6"/>
      <c r="J101" s="6"/>
      <c r="K101" s="6"/>
      <c r="L101" s="6"/>
      <c r="M101" s="6"/>
      <c r="N101" s="6"/>
      <c r="O101" s="6"/>
      <c r="P101" s="6"/>
      <c r="Q101" s="6"/>
      <c r="R101" s="6"/>
      <c r="S101" s="6"/>
      <c r="T101" s="6"/>
      <c r="U101" s="6"/>
      <c r="V101" s="6"/>
      <c r="W101" s="6"/>
      <c r="X101" s="6"/>
      <c r="Y101" s="6"/>
      <c r="Z101" s="6"/>
      <c r="AA101" s="6"/>
      <c r="AB101" s="6"/>
      <c r="AC101" s="6"/>
      <c r="AD101" s="6"/>
      <c r="AE101" s="6"/>
      <c r="AF101" s="6"/>
      <c r="AG101" s="6"/>
      <c r="AH101" s="6"/>
      <c r="AI101" s="6"/>
      <c r="AJ101" s="6"/>
      <c r="AK101" s="6"/>
      <c r="AL101" s="6"/>
      <c r="AM101" s="6"/>
      <c r="AN101" s="6"/>
      <c r="AO101" s="6"/>
      <c r="AP101" s="6"/>
    </row>
    <row r="102" spans="2:42" x14ac:dyDescent="0.3">
      <c r="E102" s="8"/>
    </row>
    <row r="103" spans="2:42" x14ac:dyDescent="0.3">
      <c r="E103" s="8"/>
    </row>
    <row r="104" spans="2:42" x14ac:dyDescent="0.3">
      <c r="E104" s="8"/>
    </row>
    <row r="105" spans="2:42" x14ac:dyDescent="0.3">
      <c r="E105" s="8"/>
    </row>
    <row r="106" spans="2:42" x14ac:dyDescent="0.3">
      <c r="E106" s="8"/>
    </row>
    <row r="107" spans="2:42" x14ac:dyDescent="0.3">
      <c r="E107" s="8"/>
    </row>
    <row r="108" spans="2:42" x14ac:dyDescent="0.3">
      <c r="E108" s="8"/>
    </row>
    <row r="109" spans="2:42" x14ac:dyDescent="0.3">
      <c r="E109" s="8"/>
    </row>
    <row r="110" spans="2:42" x14ac:dyDescent="0.3">
      <c r="E110" s="8"/>
    </row>
    <row r="111" spans="2:42" x14ac:dyDescent="0.3">
      <c r="E111" s="8"/>
    </row>
    <row r="112" spans="2:42"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row r="308" spans="5:5" x14ac:dyDescent="0.3">
      <c r="E308" s="8"/>
    </row>
    <row r="309" spans="5:5" x14ac:dyDescent="0.3">
      <c r="E309" s="8"/>
    </row>
    <row r="310" spans="5:5" x14ac:dyDescent="0.3">
      <c r="E310" s="8"/>
    </row>
    <row r="311" spans="5:5" x14ac:dyDescent="0.3">
      <c r="E311" s="8"/>
    </row>
    <row r="312" spans="5:5" x14ac:dyDescent="0.3">
      <c r="E312" s="8"/>
    </row>
    <row r="313" spans="5:5" x14ac:dyDescent="0.3">
      <c r="E313" s="8"/>
    </row>
    <row r="314" spans="5:5" x14ac:dyDescent="0.3">
      <c r="E314" s="8"/>
    </row>
    <row r="315" spans="5:5" x14ac:dyDescent="0.3">
      <c r="E315" s="8"/>
    </row>
    <row r="316" spans="5:5" x14ac:dyDescent="0.3">
      <c r="E316" s="8"/>
    </row>
    <row r="317" spans="5:5" x14ac:dyDescent="0.3">
      <c r="E317" s="8"/>
    </row>
    <row r="318" spans="5:5" x14ac:dyDescent="0.3">
      <c r="E318" s="8"/>
    </row>
    <row r="319" spans="5:5" x14ac:dyDescent="0.3">
      <c r="E319" s="8"/>
    </row>
    <row r="320" spans="5:5" x14ac:dyDescent="0.3">
      <c r="E320" s="8"/>
    </row>
    <row r="321" spans="5:5" x14ac:dyDescent="0.3">
      <c r="E321" s="8"/>
    </row>
    <row r="322" spans="5:5" x14ac:dyDescent="0.3">
      <c r="E322" s="8"/>
    </row>
    <row r="323" spans="5:5" x14ac:dyDescent="0.3">
      <c r="E323" s="8"/>
    </row>
    <row r="324" spans="5:5" x14ac:dyDescent="0.3">
      <c r="E324" s="8"/>
    </row>
    <row r="325" spans="5:5" x14ac:dyDescent="0.3">
      <c r="E325" s="8"/>
    </row>
    <row r="326" spans="5:5" x14ac:dyDescent="0.3">
      <c r="E326" s="8"/>
    </row>
    <row r="327" spans="5:5" x14ac:dyDescent="0.3">
      <c r="E327" s="8"/>
    </row>
    <row r="328" spans="5:5" x14ac:dyDescent="0.3">
      <c r="E328" s="8"/>
    </row>
    <row r="329" spans="5:5" x14ac:dyDescent="0.3">
      <c r="E329" s="8"/>
    </row>
    <row r="330" spans="5:5" x14ac:dyDescent="0.3">
      <c r="E330" s="8"/>
    </row>
    <row r="331" spans="5:5" x14ac:dyDescent="0.3">
      <c r="E331" s="8"/>
    </row>
    <row r="332" spans="5:5" x14ac:dyDescent="0.3">
      <c r="E332" s="8"/>
    </row>
    <row r="333" spans="5:5" x14ac:dyDescent="0.3">
      <c r="E333" s="8"/>
    </row>
    <row r="334" spans="5:5" x14ac:dyDescent="0.3">
      <c r="E334" s="8"/>
    </row>
    <row r="335" spans="5:5" x14ac:dyDescent="0.3">
      <c r="E335" s="8"/>
    </row>
    <row r="336" spans="5:5" x14ac:dyDescent="0.3">
      <c r="E336" s="8"/>
    </row>
    <row r="337" spans="5:5" x14ac:dyDescent="0.3">
      <c r="E337" s="8"/>
    </row>
    <row r="338" spans="5:5" x14ac:dyDescent="0.3">
      <c r="E338" s="8"/>
    </row>
    <row r="339" spans="5:5" x14ac:dyDescent="0.3">
      <c r="E339" s="8"/>
    </row>
    <row r="340" spans="5:5" x14ac:dyDescent="0.3">
      <c r="E340" s="8"/>
    </row>
    <row r="341" spans="5:5" x14ac:dyDescent="0.3">
      <c r="E341" s="8"/>
    </row>
    <row r="342" spans="5:5" x14ac:dyDescent="0.3">
      <c r="E342" s="8"/>
    </row>
    <row r="343" spans="5:5" x14ac:dyDescent="0.3">
      <c r="E343" s="8"/>
    </row>
    <row r="344" spans="5:5" x14ac:dyDescent="0.3">
      <c r="E344" s="8"/>
    </row>
    <row r="345" spans="5:5" x14ac:dyDescent="0.3">
      <c r="E345" s="8"/>
    </row>
    <row r="346" spans="5:5" x14ac:dyDescent="0.3">
      <c r="E346" s="8"/>
    </row>
    <row r="347" spans="5:5" x14ac:dyDescent="0.3">
      <c r="E347" s="8"/>
    </row>
    <row r="348" spans="5:5" x14ac:dyDescent="0.3">
      <c r="E348" s="8"/>
    </row>
    <row r="349" spans="5:5" x14ac:dyDescent="0.3">
      <c r="E349" s="8"/>
    </row>
    <row r="350" spans="5:5" x14ac:dyDescent="0.3">
      <c r="E350" s="8"/>
    </row>
    <row r="351" spans="5:5" x14ac:dyDescent="0.3">
      <c r="E351" s="8"/>
    </row>
    <row r="352" spans="5:5" x14ac:dyDescent="0.3">
      <c r="E352" s="8"/>
    </row>
    <row r="353" spans="5:5" x14ac:dyDescent="0.3">
      <c r="E353" s="8"/>
    </row>
    <row r="354" spans="5:5" x14ac:dyDescent="0.3">
      <c r="E354" s="8"/>
    </row>
    <row r="355" spans="5:5" x14ac:dyDescent="0.3">
      <c r="E355" s="8"/>
    </row>
    <row r="356" spans="5:5" x14ac:dyDescent="0.3">
      <c r="E356" s="8"/>
    </row>
    <row r="357" spans="5:5" x14ac:dyDescent="0.3">
      <c r="E357" s="8"/>
    </row>
    <row r="358" spans="5:5" x14ac:dyDescent="0.3">
      <c r="E358" s="8"/>
    </row>
    <row r="359" spans="5:5" x14ac:dyDescent="0.3">
      <c r="E359" s="8"/>
    </row>
    <row r="360" spans="5:5" x14ac:dyDescent="0.3">
      <c r="E360" s="8"/>
    </row>
    <row r="361" spans="5:5" x14ac:dyDescent="0.3">
      <c r="E361" s="8"/>
    </row>
  </sheetData>
  <sheetProtection algorithmName="SHA-512" hashValue="phwMOr4wvPm0MJNoX2KfOD6XBY2tcnFFbLiH+O/n89+yr39E46WhBmbnJ1RxrvveZOLFMN2NgoTMgyeaYGwiyg==" saltValue="PecS5xaOgXpuVvogUhoi1w==" spinCount="100000" sheet="1" formatCells="0" formatColumns="0" formatRows="0" insertColumns="0" insertRows="0"/>
  <dataConsolidate/>
  <mergeCells count="11">
    <mergeCell ref="C85:I85"/>
    <mergeCell ref="C8:K8"/>
    <mergeCell ref="C11:K11"/>
    <mergeCell ref="E18:K18"/>
    <mergeCell ref="E20:K20"/>
    <mergeCell ref="C54:I54"/>
    <mergeCell ref="C63:I63"/>
    <mergeCell ref="C52:F52"/>
    <mergeCell ref="C36:F36"/>
    <mergeCell ref="I22:O22"/>
    <mergeCell ref="I23:O23"/>
  </mergeCells>
  <conditionalFormatting sqref="N55:AO59">
    <cfRule type="cellIs" dxfId="16" priority="2" operator="equal">
      <formula>"Implementare"</formula>
    </cfRule>
  </conditionalFormatting>
  <dataValidations count="1">
    <dataValidation type="list" showInputMessage="1" showErrorMessage="1" sqref="E22" xr:uid="{0D688503-5026-481E-93F5-11DA634548B3}">
      <formula1>"1 , 2"</formula1>
    </dataValidation>
  </dataValidations>
  <pageMargins left="0.31496062992125984" right="0.31496062992125984" top="0.35433070866141736" bottom="0.35433070866141736" header="0.31496062992125984" footer="0.31496062992125984"/>
  <pageSetup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E65155E-7C6F-4BB7-8D2A-825D832C1281}">
  <dimension ref="B2:M200"/>
  <sheetViews>
    <sheetView topLeftCell="B1" workbookViewId="0">
      <selection activeCell="H138" sqref="H138"/>
    </sheetView>
  </sheetViews>
  <sheetFormatPr defaultColWidth="8.85546875" defaultRowHeight="15" x14ac:dyDescent="0.25"/>
  <cols>
    <col min="1" max="1" width="8.85546875" style="111"/>
    <col min="2" max="2" width="7" style="111" customWidth="1"/>
    <col min="3" max="3" width="53.140625" style="111" customWidth="1"/>
    <col min="4" max="4" width="4.85546875" style="111" customWidth="1"/>
    <col min="5" max="5" width="8.85546875" style="111"/>
    <col min="6" max="6" width="3.7109375" style="111" customWidth="1"/>
    <col min="7" max="7" width="19.7109375" style="111" customWidth="1"/>
    <col min="8" max="8" width="18.42578125" style="111" customWidth="1"/>
    <col min="9" max="9" width="6.5703125" style="111" customWidth="1"/>
    <col min="10" max="10" width="8.85546875" style="111"/>
    <col min="11" max="11" width="10.140625" style="111" bestFit="1" customWidth="1"/>
    <col min="12" max="12" width="8.85546875" style="111"/>
    <col min="13" max="13" width="13" style="111" customWidth="1"/>
    <col min="14" max="16384" width="8.85546875" style="111"/>
  </cols>
  <sheetData>
    <row r="2" spans="2:13" x14ac:dyDescent="0.25">
      <c r="B2" s="110"/>
      <c r="C2" s="110"/>
      <c r="D2" s="110"/>
      <c r="E2" s="110"/>
      <c r="F2" s="110"/>
      <c r="G2" s="110"/>
      <c r="H2" s="110"/>
      <c r="I2" s="110"/>
    </row>
    <row r="3" spans="2:13" ht="15.75" x14ac:dyDescent="0.25">
      <c r="B3" s="110"/>
      <c r="C3" s="19" t="s">
        <v>353</v>
      </c>
      <c r="D3" s="28"/>
      <c r="E3" s="29"/>
      <c r="F3" s="29"/>
      <c r="G3" s="28"/>
      <c r="H3" s="28"/>
      <c r="I3" s="110"/>
    </row>
    <row r="4" spans="2:13" ht="16.5" x14ac:dyDescent="0.3">
      <c r="B4" s="110"/>
      <c r="C4" s="6" t="s">
        <v>393</v>
      </c>
      <c r="D4" s="6"/>
      <c r="E4" s="7"/>
      <c r="F4" s="7"/>
      <c r="G4" s="6"/>
      <c r="H4" s="6"/>
      <c r="I4" s="110"/>
    </row>
    <row r="5" spans="2:13" ht="16.5" x14ac:dyDescent="0.3">
      <c r="B5" s="110"/>
      <c r="C5" s="65" t="s">
        <v>519</v>
      </c>
      <c r="D5" s="6"/>
      <c r="E5" s="7"/>
      <c r="F5" s="7"/>
      <c r="G5" s="7"/>
      <c r="H5" s="7"/>
      <c r="I5" s="110"/>
    </row>
    <row r="6" spans="2:13" ht="16.5" x14ac:dyDescent="0.3">
      <c r="B6" s="110"/>
      <c r="C6" s="65"/>
      <c r="D6" s="6"/>
      <c r="E6" s="7"/>
      <c r="F6" s="7"/>
      <c r="G6" s="6"/>
      <c r="H6" s="6"/>
      <c r="I6" s="110"/>
    </row>
    <row r="7" spans="2:13" ht="16.5" x14ac:dyDescent="0.3">
      <c r="B7" s="110"/>
      <c r="C7" s="26" t="s">
        <v>158</v>
      </c>
      <c r="D7" s="6"/>
      <c r="E7" s="17"/>
      <c r="F7" s="17"/>
      <c r="G7" s="30" t="s">
        <v>520</v>
      </c>
      <c r="H7" s="30" t="s">
        <v>159</v>
      </c>
      <c r="I7" s="110"/>
    </row>
    <row r="8" spans="2:13" ht="16.5" x14ac:dyDescent="0.3">
      <c r="B8" s="110"/>
      <c r="C8" s="31"/>
      <c r="D8" s="6"/>
      <c r="E8" s="7"/>
      <c r="F8" s="7"/>
      <c r="G8" s="6"/>
      <c r="H8" s="6"/>
      <c r="I8" s="110"/>
    </row>
    <row r="9" spans="2:13" ht="16.5" x14ac:dyDescent="0.3">
      <c r="B9" s="110"/>
      <c r="C9" s="112" t="s">
        <v>33</v>
      </c>
      <c r="D9" s="6"/>
      <c r="E9" s="7"/>
      <c r="F9" s="7"/>
      <c r="G9" s="325"/>
      <c r="H9" s="325"/>
      <c r="I9" s="110"/>
    </row>
    <row r="10" spans="2:13" ht="16.5" x14ac:dyDescent="0.3">
      <c r="B10" s="110"/>
      <c r="C10" s="113" t="s">
        <v>161</v>
      </c>
      <c r="D10" s="6"/>
      <c r="E10" s="7"/>
      <c r="F10" s="7"/>
      <c r="G10" s="326"/>
      <c r="H10" s="326"/>
      <c r="I10" s="110"/>
    </row>
    <row r="11" spans="2:13" ht="16.5" x14ac:dyDescent="0.3">
      <c r="B11" s="110"/>
      <c r="C11" s="32" t="s">
        <v>162</v>
      </c>
      <c r="D11" s="6"/>
      <c r="E11" s="7" t="s">
        <v>55</v>
      </c>
      <c r="F11" s="7"/>
      <c r="G11" s="114"/>
      <c r="H11" s="114"/>
      <c r="I11" s="110"/>
    </row>
    <row r="12" spans="2:13" ht="16.5" x14ac:dyDescent="0.3">
      <c r="B12" s="110"/>
      <c r="C12" s="32" t="s">
        <v>163</v>
      </c>
      <c r="D12" s="6"/>
      <c r="E12" s="7" t="s">
        <v>55</v>
      </c>
      <c r="F12" s="7"/>
      <c r="G12" s="114"/>
      <c r="H12" s="114"/>
      <c r="I12" s="110"/>
    </row>
    <row r="13" spans="2:13" ht="38.25" x14ac:dyDescent="0.3">
      <c r="B13" s="110"/>
      <c r="C13" s="32" t="s">
        <v>164</v>
      </c>
      <c r="D13" s="6"/>
      <c r="E13" s="7" t="s">
        <v>55</v>
      </c>
      <c r="F13" s="7"/>
      <c r="G13" s="114"/>
      <c r="H13" s="114"/>
      <c r="I13" s="110"/>
    </row>
    <row r="14" spans="2:13" ht="16.5" x14ac:dyDescent="0.3">
      <c r="B14" s="110"/>
      <c r="C14" s="32" t="s">
        <v>165</v>
      </c>
      <c r="D14" s="6"/>
      <c r="E14" s="7" t="s">
        <v>55</v>
      </c>
      <c r="F14" s="7"/>
      <c r="G14" s="114"/>
      <c r="H14" s="114"/>
      <c r="I14" s="110"/>
      <c r="M14" s="167"/>
    </row>
    <row r="15" spans="2:13" ht="25.5" x14ac:dyDescent="0.3">
      <c r="B15" s="110"/>
      <c r="C15" s="32" t="s">
        <v>166</v>
      </c>
      <c r="D15" s="6"/>
      <c r="E15" s="7" t="s">
        <v>55</v>
      </c>
      <c r="F15" s="7"/>
      <c r="G15" s="114"/>
      <c r="H15" s="114"/>
      <c r="I15" s="110"/>
    </row>
    <row r="16" spans="2:13" ht="16.5" x14ac:dyDescent="0.3">
      <c r="B16" s="110"/>
      <c r="C16" s="32" t="s">
        <v>167</v>
      </c>
      <c r="D16" s="6"/>
      <c r="E16" s="7" t="s">
        <v>55</v>
      </c>
      <c r="F16" s="7"/>
      <c r="G16" s="114"/>
      <c r="H16" s="114"/>
      <c r="I16" s="110"/>
    </row>
    <row r="17" spans="2:9" ht="16.5" x14ac:dyDescent="0.3">
      <c r="B17" s="110"/>
      <c r="C17" s="33" t="s">
        <v>6</v>
      </c>
      <c r="D17" s="6"/>
      <c r="E17" s="7"/>
      <c r="F17" s="7"/>
      <c r="G17" s="327">
        <f>SUM(G11:G16)</f>
        <v>0</v>
      </c>
      <c r="H17" s="327">
        <f>SUM(H11:H16)</f>
        <v>0</v>
      </c>
      <c r="I17" s="110"/>
    </row>
    <row r="18" spans="2:9" ht="16.5" x14ac:dyDescent="0.3">
      <c r="B18" s="110"/>
      <c r="C18" s="113" t="s">
        <v>168</v>
      </c>
      <c r="D18" s="6"/>
      <c r="E18" s="7"/>
      <c r="F18" s="7"/>
      <c r="G18" s="328"/>
      <c r="H18" s="328"/>
      <c r="I18" s="110"/>
    </row>
    <row r="19" spans="2:9" ht="16.5" x14ac:dyDescent="0.3">
      <c r="B19" s="110"/>
      <c r="C19" s="32" t="s">
        <v>169</v>
      </c>
      <c r="D19" s="6"/>
      <c r="E19" s="7" t="s">
        <v>55</v>
      </c>
      <c r="F19" s="7"/>
      <c r="G19" s="115"/>
      <c r="H19" s="115"/>
      <c r="I19" s="110"/>
    </row>
    <row r="20" spans="2:9" ht="16.5" x14ac:dyDescent="0.3">
      <c r="B20" s="110"/>
      <c r="C20" s="32" t="s">
        <v>170</v>
      </c>
      <c r="D20" s="6"/>
      <c r="E20" s="7" t="s">
        <v>55</v>
      </c>
      <c r="F20" s="7"/>
      <c r="G20" s="115"/>
      <c r="H20" s="115"/>
      <c r="I20" s="110"/>
    </row>
    <row r="21" spans="2:9" ht="16.5" x14ac:dyDescent="0.3">
      <c r="B21" s="110"/>
      <c r="C21" s="32" t="s">
        <v>171</v>
      </c>
      <c r="D21" s="6"/>
      <c r="E21" s="7" t="s">
        <v>55</v>
      </c>
      <c r="F21" s="7"/>
      <c r="G21" s="115"/>
      <c r="H21" s="115"/>
      <c r="I21" s="110"/>
    </row>
    <row r="22" spans="2:9" ht="16.5" x14ac:dyDescent="0.3">
      <c r="B22" s="110"/>
      <c r="C22" s="32" t="s">
        <v>172</v>
      </c>
      <c r="D22" s="6"/>
      <c r="E22" s="7" t="s">
        <v>55</v>
      </c>
      <c r="F22" s="7"/>
      <c r="G22" s="115"/>
      <c r="H22" s="115"/>
      <c r="I22" s="110"/>
    </row>
    <row r="23" spans="2:9" ht="16.5" x14ac:dyDescent="0.3">
      <c r="B23" s="110"/>
      <c r="C23" s="32" t="s">
        <v>173</v>
      </c>
      <c r="D23" s="6"/>
      <c r="E23" s="7" t="s">
        <v>55</v>
      </c>
      <c r="F23" s="7"/>
      <c r="G23" s="115"/>
      <c r="H23" s="115"/>
      <c r="I23" s="110"/>
    </row>
    <row r="24" spans="2:9" ht="16.5" x14ac:dyDescent="0.3">
      <c r="B24" s="110"/>
      <c r="C24" s="32" t="s">
        <v>174</v>
      </c>
      <c r="D24" s="6"/>
      <c r="E24" s="7" t="s">
        <v>55</v>
      </c>
      <c r="F24" s="7"/>
      <c r="G24" s="115"/>
      <c r="H24" s="115"/>
      <c r="I24" s="110"/>
    </row>
    <row r="25" spans="2:9" ht="25.5" x14ac:dyDescent="0.3">
      <c r="B25" s="110"/>
      <c r="C25" s="32" t="s">
        <v>175</v>
      </c>
      <c r="D25" s="6"/>
      <c r="E25" s="7" t="s">
        <v>55</v>
      </c>
      <c r="F25" s="7"/>
      <c r="G25" s="115"/>
      <c r="H25" s="115"/>
      <c r="I25" s="110"/>
    </row>
    <row r="26" spans="2:9" ht="16.5" x14ac:dyDescent="0.3">
      <c r="B26" s="110"/>
      <c r="C26" s="32" t="s">
        <v>176</v>
      </c>
      <c r="D26" s="6"/>
      <c r="E26" s="7" t="s">
        <v>55</v>
      </c>
      <c r="F26" s="7"/>
      <c r="G26" s="115"/>
      <c r="H26" s="115"/>
      <c r="I26" s="110"/>
    </row>
    <row r="27" spans="2:9" ht="16.5" x14ac:dyDescent="0.3">
      <c r="B27" s="110"/>
      <c r="C27" s="32" t="s">
        <v>177</v>
      </c>
      <c r="D27" s="6"/>
      <c r="E27" s="7" t="s">
        <v>55</v>
      </c>
      <c r="F27" s="7"/>
      <c r="G27" s="115"/>
      <c r="H27" s="115"/>
      <c r="I27" s="110"/>
    </row>
    <row r="28" spans="2:9" ht="16.5" x14ac:dyDescent="0.3">
      <c r="B28" s="110"/>
      <c r="C28" s="33" t="s">
        <v>6</v>
      </c>
      <c r="D28" s="6"/>
      <c r="E28" s="7"/>
      <c r="F28" s="7"/>
      <c r="G28" s="327">
        <f>SUM(G19:G27)</f>
        <v>0</v>
      </c>
      <c r="H28" s="327">
        <f>SUM(H19:H27)</f>
        <v>0</v>
      </c>
      <c r="I28" s="110"/>
    </row>
    <row r="29" spans="2:9" ht="16.5" x14ac:dyDescent="0.3">
      <c r="B29" s="110"/>
      <c r="C29" s="116" t="s">
        <v>178</v>
      </c>
      <c r="D29" s="6"/>
      <c r="E29" s="7"/>
      <c r="F29" s="7"/>
      <c r="G29" s="328"/>
      <c r="H29" s="328"/>
      <c r="I29" s="110"/>
    </row>
    <row r="30" spans="2:9" ht="16.5" x14ac:dyDescent="0.3">
      <c r="B30" s="110"/>
      <c r="C30" s="32" t="s">
        <v>179</v>
      </c>
      <c r="D30" s="6"/>
      <c r="E30" s="7" t="s">
        <v>55</v>
      </c>
      <c r="F30" s="7"/>
      <c r="G30" s="115"/>
      <c r="H30" s="115"/>
      <c r="I30" s="110"/>
    </row>
    <row r="31" spans="2:9" ht="16.5" x14ac:dyDescent="0.3">
      <c r="B31" s="110"/>
      <c r="C31" s="32" t="s">
        <v>180</v>
      </c>
      <c r="D31" s="6"/>
      <c r="E31" s="7" t="s">
        <v>55</v>
      </c>
      <c r="F31" s="7"/>
      <c r="G31" s="115"/>
      <c r="H31" s="115"/>
      <c r="I31" s="110"/>
    </row>
    <row r="32" spans="2:9" ht="25.5" x14ac:dyDescent="0.3">
      <c r="B32" s="110"/>
      <c r="C32" s="32" t="s">
        <v>181</v>
      </c>
      <c r="D32" s="6"/>
      <c r="E32" s="7" t="s">
        <v>55</v>
      </c>
      <c r="F32" s="7"/>
      <c r="G32" s="115"/>
      <c r="H32" s="115"/>
      <c r="I32" s="110"/>
    </row>
    <row r="33" spans="2:9" ht="25.5" x14ac:dyDescent="0.3">
      <c r="B33" s="110"/>
      <c r="C33" s="32" t="s">
        <v>182</v>
      </c>
      <c r="D33" s="6"/>
      <c r="E33" s="7" t="s">
        <v>55</v>
      </c>
      <c r="F33" s="7"/>
      <c r="G33" s="115"/>
      <c r="H33" s="115"/>
      <c r="I33" s="110"/>
    </row>
    <row r="34" spans="2:9" ht="16.5" x14ac:dyDescent="0.3">
      <c r="B34" s="110"/>
      <c r="C34" s="32" t="s">
        <v>183</v>
      </c>
      <c r="D34" s="6"/>
      <c r="E34" s="7" t="s">
        <v>55</v>
      </c>
      <c r="F34" s="7"/>
      <c r="G34" s="115"/>
      <c r="H34" s="115"/>
      <c r="I34" s="110"/>
    </row>
    <row r="35" spans="2:9" ht="16.5" x14ac:dyDescent="0.3">
      <c r="B35" s="110"/>
      <c r="C35" s="32" t="s">
        <v>184</v>
      </c>
      <c r="D35" s="6"/>
      <c r="E35" s="7" t="s">
        <v>55</v>
      </c>
      <c r="F35" s="7"/>
      <c r="G35" s="114"/>
      <c r="H35" s="114"/>
      <c r="I35" s="110"/>
    </row>
    <row r="36" spans="2:9" ht="16.5" x14ac:dyDescent="0.3">
      <c r="B36" s="110"/>
      <c r="C36" s="33" t="s">
        <v>6</v>
      </c>
      <c r="D36" s="6"/>
      <c r="E36" s="7"/>
      <c r="F36" s="7"/>
      <c r="G36" s="324">
        <f>SUM(G30:G35)</f>
        <v>0</v>
      </c>
      <c r="H36" s="324">
        <f>SUM(H30:H35)</f>
        <v>0</v>
      </c>
      <c r="I36" s="110"/>
    </row>
    <row r="37" spans="2:9" ht="16.5" x14ac:dyDescent="0.3">
      <c r="B37" s="110"/>
      <c r="C37" s="117" t="s">
        <v>31</v>
      </c>
      <c r="D37" s="6"/>
      <c r="E37" s="7"/>
      <c r="F37" s="7"/>
      <c r="G37" s="168">
        <f>G17+G28+G36</f>
        <v>0</v>
      </c>
      <c r="H37" s="168">
        <f>H17+H28+H36</f>
        <v>0</v>
      </c>
      <c r="I37" s="110"/>
    </row>
    <row r="38" spans="2:9" ht="16.5" x14ac:dyDescent="0.3">
      <c r="B38" s="110"/>
      <c r="C38" s="118" t="s">
        <v>34</v>
      </c>
      <c r="D38" s="6"/>
      <c r="E38" s="7"/>
      <c r="F38" s="7"/>
      <c r="G38" s="326"/>
      <c r="H38" s="326"/>
      <c r="I38" s="110"/>
    </row>
    <row r="39" spans="2:9" ht="16.5" x14ac:dyDescent="0.3">
      <c r="B39" s="110"/>
      <c r="C39" s="116" t="s">
        <v>185</v>
      </c>
      <c r="D39" s="6"/>
      <c r="E39" s="7"/>
      <c r="F39" s="7"/>
      <c r="G39" s="329"/>
      <c r="H39" s="329"/>
      <c r="I39" s="110"/>
    </row>
    <row r="40" spans="2:9" ht="16.5" x14ac:dyDescent="0.3">
      <c r="B40" s="110"/>
      <c r="C40" s="32" t="s">
        <v>186</v>
      </c>
      <c r="D40" s="6"/>
      <c r="E40" s="7" t="s">
        <v>55</v>
      </c>
      <c r="F40" s="7"/>
      <c r="G40" s="114"/>
      <c r="H40" s="114"/>
      <c r="I40" s="110"/>
    </row>
    <row r="41" spans="2:9" ht="16.5" x14ac:dyDescent="0.3">
      <c r="B41" s="110"/>
      <c r="C41" s="32" t="s">
        <v>187</v>
      </c>
      <c r="D41" s="6"/>
      <c r="E41" s="7" t="s">
        <v>55</v>
      </c>
      <c r="F41" s="7"/>
      <c r="G41" s="114"/>
      <c r="H41" s="114"/>
      <c r="I41" s="110"/>
    </row>
    <row r="42" spans="2:9" ht="16.5" x14ac:dyDescent="0.3">
      <c r="B42" s="110"/>
      <c r="C42" s="32" t="s">
        <v>188</v>
      </c>
      <c r="D42" s="6"/>
      <c r="E42" s="7" t="s">
        <v>55</v>
      </c>
      <c r="F42" s="7"/>
      <c r="G42" s="114"/>
      <c r="H42" s="114"/>
      <c r="I42" s="110"/>
    </row>
    <row r="43" spans="2:9" ht="16.5" x14ac:dyDescent="0.3">
      <c r="B43" s="110"/>
      <c r="C43" s="32" t="s">
        <v>189</v>
      </c>
      <c r="D43" s="6"/>
      <c r="E43" s="7" t="s">
        <v>55</v>
      </c>
      <c r="F43" s="7"/>
      <c r="G43" s="114"/>
      <c r="H43" s="114"/>
      <c r="I43" s="110"/>
    </row>
    <row r="44" spans="2:9" ht="16.5" x14ac:dyDescent="0.3">
      <c r="B44" s="110"/>
      <c r="C44" s="33" t="s">
        <v>6</v>
      </c>
      <c r="D44" s="6"/>
      <c r="E44" s="7"/>
      <c r="F44" s="7"/>
      <c r="G44" s="169">
        <f>SUM(G40:G43)</f>
        <v>0</v>
      </c>
      <c r="H44" s="169">
        <f>SUM(H40:H43)</f>
        <v>0</v>
      </c>
      <c r="I44" s="110"/>
    </row>
    <row r="45" spans="2:9" ht="16.5" x14ac:dyDescent="0.3">
      <c r="B45" s="110"/>
      <c r="C45" s="116" t="s">
        <v>190</v>
      </c>
      <c r="D45" s="6"/>
      <c r="E45" s="7"/>
      <c r="F45" s="7"/>
      <c r="G45" s="329"/>
      <c r="H45" s="329"/>
      <c r="I45" s="110"/>
    </row>
    <row r="46" spans="2:9" ht="16.5" x14ac:dyDescent="0.3">
      <c r="B46" s="110"/>
      <c r="C46" s="32" t="s">
        <v>191</v>
      </c>
      <c r="D46" s="6"/>
      <c r="E46" s="7" t="s">
        <v>55</v>
      </c>
      <c r="F46" s="7"/>
      <c r="G46" s="114"/>
      <c r="H46" s="114"/>
      <c r="I46" s="110"/>
    </row>
    <row r="47" spans="2:9" ht="16.5" x14ac:dyDescent="0.3">
      <c r="B47" s="110"/>
      <c r="C47" s="32" t="s">
        <v>192</v>
      </c>
      <c r="D47" s="6"/>
      <c r="E47" s="7" t="s">
        <v>55</v>
      </c>
      <c r="F47" s="7"/>
      <c r="G47" s="114"/>
      <c r="H47" s="114"/>
      <c r="I47" s="110"/>
    </row>
    <row r="48" spans="2:9" ht="25.5" x14ac:dyDescent="0.3">
      <c r="B48" s="110"/>
      <c r="C48" s="32" t="s">
        <v>193</v>
      </c>
      <c r="D48" s="6"/>
      <c r="E48" s="7" t="s">
        <v>55</v>
      </c>
      <c r="F48" s="7"/>
      <c r="G48" s="114"/>
      <c r="H48" s="114"/>
      <c r="I48" s="110"/>
    </row>
    <row r="49" spans="2:11" ht="16.5" x14ac:dyDescent="0.3">
      <c r="B49" s="110"/>
      <c r="C49" s="32" t="s">
        <v>194</v>
      </c>
      <c r="D49" s="6"/>
      <c r="E49" s="7" t="s">
        <v>55</v>
      </c>
      <c r="F49" s="7"/>
      <c r="G49" s="114"/>
      <c r="H49" s="114"/>
      <c r="I49" s="110"/>
    </row>
    <row r="50" spans="2:11" ht="16.5" x14ac:dyDescent="0.3">
      <c r="B50" s="110"/>
      <c r="C50" s="32" t="s">
        <v>195</v>
      </c>
      <c r="D50" s="6"/>
      <c r="E50" s="7" t="s">
        <v>55</v>
      </c>
      <c r="F50" s="7"/>
      <c r="G50" s="114"/>
      <c r="H50" s="114"/>
      <c r="I50" s="110"/>
    </row>
    <row r="51" spans="2:11" ht="16.5" x14ac:dyDescent="0.3">
      <c r="B51" s="110"/>
      <c r="C51" s="33" t="s">
        <v>6</v>
      </c>
      <c r="D51" s="6"/>
      <c r="E51" s="7"/>
      <c r="F51" s="7"/>
      <c r="G51" s="169">
        <f>SUM(G46:G50)</f>
        <v>0</v>
      </c>
      <c r="H51" s="169">
        <f>SUM(H46:H50)</f>
        <v>0</v>
      </c>
      <c r="I51" s="110"/>
    </row>
    <row r="52" spans="2:11" ht="16.5" x14ac:dyDescent="0.3">
      <c r="B52" s="110"/>
      <c r="C52" s="116" t="s">
        <v>196</v>
      </c>
      <c r="D52" s="6"/>
      <c r="E52" s="7" t="s">
        <v>55</v>
      </c>
      <c r="F52" s="7"/>
      <c r="G52" s="329"/>
      <c r="H52" s="329"/>
      <c r="I52" s="110"/>
    </row>
    <row r="53" spans="2:11" ht="16.5" x14ac:dyDescent="0.3">
      <c r="B53" s="110"/>
      <c r="C53" s="32" t="s">
        <v>197</v>
      </c>
      <c r="D53" s="6"/>
      <c r="E53" s="7" t="s">
        <v>55</v>
      </c>
      <c r="F53" s="7"/>
      <c r="G53" s="114"/>
      <c r="H53" s="114"/>
      <c r="I53" s="110"/>
    </row>
    <row r="54" spans="2:11" ht="16.5" x14ac:dyDescent="0.3">
      <c r="B54" s="110"/>
      <c r="C54" s="120" t="s">
        <v>198</v>
      </c>
      <c r="D54" s="6"/>
      <c r="E54" s="7" t="s">
        <v>55</v>
      </c>
      <c r="F54" s="7"/>
      <c r="G54" s="114"/>
      <c r="H54" s="114"/>
      <c r="I54" s="110"/>
    </row>
    <row r="55" spans="2:11" ht="16.5" x14ac:dyDescent="0.3">
      <c r="B55" s="110"/>
      <c r="C55" s="33" t="s">
        <v>6</v>
      </c>
      <c r="D55" s="6"/>
      <c r="E55" s="7"/>
      <c r="F55" s="7"/>
      <c r="G55" s="324">
        <f>SUM(G53:G54)</f>
        <v>0</v>
      </c>
      <c r="H55" s="324">
        <f>SUM(H53:H54)</f>
        <v>0</v>
      </c>
      <c r="I55" s="110"/>
    </row>
    <row r="56" spans="2:11" ht="16.5" x14ac:dyDescent="0.3">
      <c r="B56" s="110"/>
      <c r="C56" s="116" t="s">
        <v>199</v>
      </c>
      <c r="D56" s="6"/>
      <c r="E56" s="7"/>
      <c r="F56" s="7"/>
      <c r="G56" s="114"/>
      <c r="H56" s="114"/>
      <c r="I56" s="110"/>
    </row>
    <row r="57" spans="2:11" ht="16.5" x14ac:dyDescent="0.3">
      <c r="B57" s="110"/>
      <c r="C57" s="121" t="s">
        <v>32</v>
      </c>
      <c r="D57" s="6"/>
      <c r="E57" s="7"/>
      <c r="F57" s="7"/>
      <c r="G57" s="168">
        <f>G56+G55+G51+G44</f>
        <v>0</v>
      </c>
      <c r="H57" s="168">
        <f>H56+H55+H51+H44</f>
        <v>0</v>
      </c>
      <c r="I57" s="110"/>
    </row>
    <row r="58" spans="2:11" ht="15" customHeight="1" x14ac:dyDescent="0.3">
      <c r="B58" s="110"/>
      <c r="C58" s="118" t="s">
        <v>35</v>
      </c>
      <c r="D58" s="6"/>
      <c r="E58" s="7"/>
      <c r="F58" s="7"/>
      <c r="G58" s="169">
        <f>SUM(G59:G60)</f>
        <v>0</v>
      </c>
      <c r="H58" s="169">
        <f>SUM(H59:H60)</f>
        <v>0</v>
      </c>
      <c r="I58" s="110"/>
    </row>
    <row r="59" spans="2:11" ht="15" customHeight="1" x14ac:dyDescent="0.3">
      <c r="B59" s="110"/>
      <c r="C59" s="32" t="s">
        <v>200</v>
      </c>
      <c r="D59" s="6"/>
      <c r="E59" s="7" t="s">
        <v>55</v>
      </c>
      <c r="F59" s="7"/>
      <c r="G59" s="114"/>
      <c r="H59" s="114"/>
      <c r="I59" s="110"/>
      <c r="K59" s="122"/>
    </row>
    <row r="60" spans="2:11" ht="16.5" x14ac:dyDescent="0.3">
      <c r="B60" s="110"/>
      <c r="C60" s="32" t="s">
        <v>201</v>
      </c>
      <c r="D60" s="6"/>
      <c r="E60" s="7" t="s">
        <v>55</v>
      </c>
      <c r="F60" s="7"/>
      <c r="G60" s="114"/>
      <c r="H60" s="114"/>
      <c r="I60" s="110"/>
      <c r="K60" s="122"/>
    </row>
    <row r="61" spans="2:11" ht="33" x14ac:dyDescent="0.3">
      <c r="B61" s="110"/>
      <c r="C61" s="118" t="s">
        <v>36</v>
      </c>
      <c r="D61" s="6"/>
      <c r="E61" s="7"/>
      <c r="F61" s="7"/>
      <c r="G61" s="119"/>
      <c r="H61" s="119"/>
      <c r="I61" s="110"/>
    </row>
    <row r="62" spans="2:11" ht="38.25" x14ac:dyDescent="0.3">
      <c r="B62" s="110"/>
      <c r="C62" s="32" t="s">
        <v>202</v>
      </c>
      <c r="D62" s="6"/>
      <c r="E62" s="7" t="s">
        <v>55</v>
      </c>
      <c r="F62" s="7"/>
      <c r="G62" s="114"/>
      <c r="H62" s="114"/>
      <c r="I62" s="110"/>
    </row>
    <row r="63" spans="2:11" ht="16.5" x14ac:dyDescent="0.3">
      <c r="B63" s="110"/>
      <c r="C63" s="32" t="s">
        <v>203</v>
      </c>
      <c r="D63" s="6"/>
      <c r="E63" s="7" t="s">
        <v>55</v>
      </c>
      <c r="F63" s="7"/>
      <c r="G63" s="114"/>
      <c r="H63" s="114"/>
      <c r="I63" s="110"/>
    </row>
    <row r="64" spans="2:11" ht="16.5" x14ac:dyDescent="0.3">
      <c r="B64" s="110"/>
      <c r="C64" s="32" t="s">
        <v>204</v>
      </c>
      <c r="D64" s="6"/>
      <c r="E64" s="7" t="s">
        <v>55</v>
      </c>
      <c r="F64" s="7"/>
      <c r="G64" s="114"/>
      <c r="H64" s="114"/>
      <c r="I64" s="110"/>
    </row>
    <row r="65" spans="2:11" ht="16.5" x14ac:dyDescent="0.3">
      <c r="B65" s="110"/>
      <c r="C65" s="32" t="s">
        <v>205</v>
      </c>
      <c r="D65" s="6"/>
      <c r="E65" s="7" t="s">
        <v>55</v>
      </c>
      <c r="F65" s="7"/>
      <c r="G65" s="114"/>
      <c r="H65" s="114"/>
      <c r="I65" s="110"/>
    </row>
    <row r="66" spans="2:11" ht="16.5" x14ac:dyDescent="0.3">
      <c r="B66" s="110"/>
      <c r="C66" s="32" t="s">
        <v>206</v>
      </c>
      <c r="D66" s="6"/>
      <c r="E66" s="7" t="s">
        <v>55</v>
      </c>
      <c r="F66" s="7"/>
      <c r="G66" s="114"/>
      <c r="H66" s="114"/>
      <c r="I66" s="110"/>
    </row>
    <row r="67" spans="2:11" ht="16.5" x14ac:dyDescent="0.3">
      <c r="B67" s="110"/>
      <c r="C67" s="32" t="s">
        <v>207</v>
      </c>
      <c r="D67" s="6"/>
      <c r="E67" s="7" t="s">
        <v>55</v>
      </c>
      <c r="F67" s="7"/>
      <c r="G67" s="114"/>
      <c r="H67" s="114"/>
      <c r="I67" s="110"/>
    </row>
    <row r="68" spans="2:11" ht="25.5" x14ac:dyDescent="0.3">
      <c r="B68" s="110"/>
      <c r="C68" s="32" t="s">
        <v>208</v>
      </c>
      <c r="D68" s="6"/>
      <c r="E68" s="7" t="s">
        <v>55</v>
      </c>
      <c r="F68" s="7"/>
      <c r="G68" s="114"/>
      <c r="H68" s="114"/>
      <c r="I68" s="110"/>
    </row>
    <row r="69" spans="2:11" ht="25.5" x14ac:dyDescent="0.3">
      <c r="B69" s="110"/>
      <c r="C69" s="32" t="s">
        <v>209</v>
      </c>
      <c r="D69" s="6"/>
      <c r="E69" s="7" t="s">
        <v>55</v>
      </c>
      <c r="F69" s="7"/>
      <c r="G69" s="114"/>
      <c r="H69" s="114"/>
      <c r="I69" s="110"/>
    </row>
    <row r="70" spans="2:11" ht="16.5" x14ac:dyDescent="0.3">
      <c r="B70" s="110"/>
      <c r="C70" s="33" t="s">
        <v>6</v>
      </c>
      <c r="D70" s="6"/>
      <c r="E70" s="7"/>
      <c r="F70" s="7"/>
      <c r="G70" s="169">
        <f>SUM(G62:G69)</f>
        <v>0</v>
      </c>
      <c r="H70" s="169">
        <f>SUM(H62:H69)</f>
        <v>0</v>
      </c>
      <c r="I70" s="110"/>
    </row>
    <row r="71" spans="2:11" ht="16.5" x14ac:dyDescent="0.3">
      <c r="B71" s="110"/>
      <c r="C71" s="118" t="s">
        <v>210</v>
      </c>
      <c r="D71" s="6"/>
      <c r="E71" s="7"/>
      <c r="F71" s="7"/>
      <c r="G71" s="170">
        <f>G57+G59-G70-G90-G93-G96</f>
        <v>0</v>
      </c>
      <c r="H71" s="170">
        <f>H57+H59-H70-H90-H93-H96</f>
        <v>0</v>
      </c>
      <c r="I71" s="110"/>
    </row>
    <row r="72" spans="2:11" ht="16.5" x14ac:dyDescent="0.3">
      <c r="B72" s="110"/>
      <c r="C72" s="26" t="s">
        <v>211</v>
      </c>
      <c r="D72" s="6"/>
      <c r="E72" s="7"/>
      <c r="F72" s="7"/>
      <c r="G72" s="170">
        <f>G37+G60+G71</f>
        <v>0</v>
      </c>
      <c r="H72" s="170">
        <f>H37+H60+H71</f>
        <v>0</v>
      </c>
      <c r="I72" s="110"/>
      <c r="K72" s="122"/>
    </row>
    <row r="73" spans="2:11" ht="33" x14ac:dyDescent="0.3">
      <c r="B73" s="110"/>
      <c r="C73" s="26" t="s">
        <v>212</v>
      </c>
      <c r="D73" s="6"/>
      <c r="E73" s="7"/>
      <c r="F73" s="7"/>
      <c r="G73" s="329"/>
      <c r="H73" s="329"/>
      <c r="I73" s="110"/>
      <c r="K73" s="122"/>
    </row>
    <row r="74" spans="2:11" ht="38.25" x14ac:dyDescent="0.3">
      <c r="B74" s="110"/>
      <c r="C74" s="32" t="s">
        <v>213</v>
      </c>
      <c r="D74" s="6"/>
      <c r="E74" s="7" t="s">
        <v>55</v>
      </c>
      <c r="F74" s="7"/>
      <c r="G74" s="114"/>
      <c r="H74" s="114"/>
      <c r="I74" s="110"/>
    </row>
    <row r="75" spans="2:11" ht="16.5" x14ac:dyDescent="0.3">
      <c r="B75" s="110"/>
      <c r="C75" s="32" t="s">
        <v>203</v>
      </c>
      <c r="D75" s="6"/>
      <c r="E75" s="7" t="s">
        <v>55</v>
      </c>
      <c r="F75" s="7"/>
      <c r="G75" s="114"/>
      <c r="H75" s="114"/>
      <c r="I75" s="110"/>
    </row>
    <row r="76" spans="2:11" ht="16.5" x14ac:dyDescent="0.3">
      <c r="B76" s="110"/>
      <c r="C76" s="32" t="s">
        <v>204</v>
      </c>
      <c r="D76" s="6"/>
      <c r="E76" s="7" t="s">
        <v>55</v>
      </c>
      <c r="F76" s="7"/>
      <c r="G76" s="114"/>
      <c r="H76" s="114"/>
      <c r="I76" s="110"/>
    </row>
    <row r="77" spans="2:11" ht="16.5" x14ac:dyDescent="0.3">
      <c r="B77" s="110"/>
      <c r="C77" s="32" t="s">
        <v>205</v>
      </c>
      <c r="D77" s="6"/>
      <c r="E77" s="7" t="s">
        <v>55</v>
      </c>
      <c r="F77" s="7"/>
      <c r="G77" s="114"/>
      <c r="H77" s="114"/>
      <c r="I77" s="110"/>
    </row>
    <row r="78" spans="2:11" ht="16.5" x14ac:dyDescent="0.3">
      <c r="B78" s="110"/>
      <c r="C78" s="32" t="s">
        <v>206</v>
      </c>
      <c r="D78" s="6"/>
      <c r="E78" s="7" t="s">
        <v>55</v>
      </c>
      <c r="F78" s="7"/>
      <c r="G78" s="114"/>
      <c r="H78" s="114"/>
      <c r="I78" s="110"/>
    </row>
    <row r="79" spans="2:11" ht="16.5" x14ac:dyDescent="0.3">
      <c r="B79" s="110"/>
      <c r="C79" s="32" t="s">
        <v>207</v>
      </c>
      <c r="D79" s="6"/>
      <c r="E79" s="7" t="s">
        <v>55</v>
      </c>
      <c r="F79" s="7"/>
      <c r="G79" s="114"/>
      <c r="H79" s="114"/>
      <c r="I79" s="110"/>
    </row>
    <row r="80" spans="2:11" ht="25.5" x14ac:dyDescent="0.3">
      <c r="B80" s="110"/>
      <c r="C80" s="32" t="s">
        <v>208</v>
      </c>
      <c r="D80" s="6"/>
      <c r="E80" s="7" t="s">
        <v>55</v>
      </c>
      <c r="F80" s="7"/>
      <c r="G80" s="114"/>
      <c r="H80" s="114"/>
      <c r="I80" s="110"/>
    </row>
    <row r="81" spans="2:9" ht="16.5" x14ac:dyDescent="0.3">
      <c r="B81" s="110"/>
      <c r="C81" s="32" t="s">
        <v>214</v>
      </c>
      <c r="D81" s="6"/>
      <c r="E81" s="7" t="s">
        <v>55</v>
      </c>
      <c r="F81" s="7"/>
      <c r="G81" s="114"/>
      <c r="H81" s="114"/>
      <c r="I81" s="110"/>
    </row>
    <row r="82" spans="2:9" ht="16.5" x14ac:dyDescent="0.3">
      <c r="B82" s="110"/>
      <c r="C82" s="33" t="s">
        <v>6</v>
      </c>
      <c r="D82" s="6"/>
      <c r="E82" s="7"/>
      <c r="F82" s="7"/>
      <c r="G82" s="170">
        <f>SUM(G74:G81)</f>
        <v>0</v>
      </c>
      <c r="H82" s="170">
        <f>SUM(H74:H81)</f>
        <v>0</v>
      </c>
      <c r="I82" s="110"/>
    </row>
    <row r="83" spans="2:9" ht="16.5" x14ac:dyDescent="0.3">
      <c r="B83" s="110"/>
      <c r="C83" s="26" t="s">
        <v>215</v>
      </c>
      <c r="D83" s="6"/>
      <c r="E83" s="7"/>
      <c r="F83" s="7"/>
      <c r="G83" s="329"/>
      <c r="H83" s="329"/>
      <c r="I83" s="110"/>
    </row>
    <row r="84" spans="2:9" ht="16.5" x14ac:dyDescent="0.3">
      <c r="B84" s="110"/>
      <c r="C84" s="32" t="s">
        <v>216</v>
      </c>
      <c r="D84" s="6"/>
      <c r="E84" s="7" t="s">
        <v>55</v>
      </c>
      <c r="F84" s="7"/>
      <c r="G84" s="114"/>
      <c r="H84" s="114"/>
      <c r="I84" s="110"/>
    </row>
    <row r="85" spans="2:9" ht="16.5" x14ac:dyDescent="0.3">
      <c r="B85" s="110"/>
      <c r="C85" s="32" t="s">
        <v>217</v>
      </c>
      <c r="D85" s="6"/>
      <c r="E85" s="7" t="s">
        <v>55</v>
      </c>
      <c r="F85" s="7"/>
      <c r="G85" s="114"/>
      <c r="H85" s="114"/>
      <c r="I85" s="110"/>
    </row>
    <row r="86" spans="2:9" ht="16.5" x14ac:dyDescent="0.3">
      <c r="B86" s="110"/>
      <c r="C86" s="32" t="s">
        <v>218</v>
      </c>
      <c r="D86" s="6"/>
      <c r="E86" s="7" t="s">
        <v>55</v>
      </c>
      <c r="F86" s="7"/>
      <c r="G86" s="114"/>
      <c r="H86" s="114"/>
      <c r="I86" s="110"/>
    </row>
    <row r="87" spans="2:9" ht="16.5" x14ac:dyDescent="0.3">
      <c r="B87" s="110"/>
      <c r="C87" s="33" t="s">
        <v>6</v>
      </c>
      <c r="D87" s="6"/>
      <c r="E87" s="7"/>
      <c r="F87" s="7"/>
      <c r="G87" s="170">
        <f>SUM(G84:G86)</f>
        <v>0</v>
      </c>
      <c r="H87" s="170">
        <f>SUM(H84:H86)</f>
        <v>0</v>
      </c>
      <c r="I87" s="110"/>
    </row>
    <row r="88" spans="2:9" ht="16.5" x14ac:dyDescent="0.3">
      <c r="B88" s="110"/>
      <c r="C88" s="26" t="s">
        <v>37</v>
      </c>
      <c r="D88" s="6"/>
      <c r="E88" s="7"/>
      <c r="F88" s="7"/>
      <c r="G88" s="329"/>
      <c r="H88" s="329"/>
      <c r="I88" s="110"/>
    </row>
    <row r="89" spans="2:9" ht="16.5" x14ac:dyDescent="0.3">
      <c r="B89" s="110"/>
      <c r="C89" s="123" t="s">
        <v>38</v>
      </c>
      <c r="D89" s="6"/>
      <c r="E89" s="7"/>
      <c r="F89" s="7"/>
      <c r="G89" s="169">
        <f>SUM(G90:G91)</f>
        <v>0</v>
      </c>
      <c r="H89" s="169">
        <f>SUM(H90:H91)</f>
        <v>0</v>
      </c>
      <c r="I89" s="110"/>
    </row>
    <row r="90" spans="2:9" ht="16.5" x14ac:dyDescent="0.3">
      <c r="B90" s="110"/>
      <c r="C90" s="123" t="s">
        <v>200</v>
      </c>
      <c r="D90" s="6"/>
      <c r="E90" s="7" t="s">
        <v>55</v>
      </c>
      <c r="F90" s="7"/>
      <c r="G90" s="114"/>
      <c r="H90" s="114"/>
      <c r="I90" s="110"/>
    </row>
    <row r="91" spans="2:9" ht="16.5" x14ac:dyDescent="0.3">
      <c r="B91" s="110"/>
      <c r="C91" s="123" t="s">
        <v>201</v>
      </c>
      <c r="D91" s="6"/>
      <c r="E91" s="7" t="s">
        <v>55</v>
      </c>
      <c r="F91" s="7"/>
      <c r="G91" s="114"/>
      <c r="H91" s="114"/>
      <c r="I91" s="110"/>
    </row>
    <row r="92" spans="2:9" ht="16.5" x14ac:dyDescent="0.3">
      <c r="B92" s="110"/>
      <c r="C92" s="32" t="s">
        <v>39</v>
      </c>
      <c r="D92" s="6"/>
      <c r="E92" s="7"/>
      <c r="F92" s="7"/>
      <c r="G92" s="169">
        <f>SUM(G93:G94)</f>
        <v>0</v>
      </c>
      <c r="H92" s="169">
        <f>SUM(H93:H94)</f>
        <v>0</v>
      </c>
      <c r="I92" s="110"/>
    </row>
    <row r="93" spans="2:9" ht="16.5" x14ac:dyDescent="0.3">
      <c r="B93" s="110"/>
      <c r="C93" s="123" t="s">
        <v>200</v>
      </c>
      <c r="D93" s="6"/>
      <c r="E93" s="7" t="s">
        <v>55</v>
      </c>
      <c r="F93" s="7"/>
      <c r="G93" s="114"/>
      <c r="H93" s="114"/>
      <c r="I93" s="110"/>
    </row>
    <row r="94" spans="2:9" ht="16.5" x14ac:dyDescent="0.3">
      <c r="B94" s="110"/>
      <c r="C94" s="123" t="s">
        <v>201</v>
      </c>
      <c r="D94" s="6"/>
      <c r="E94" s="7" t="s">
        <v>55</v>
      </c>
      <c r="F94" s="7"/>
      <c r="G94" s="114"/>
      <c r="H94" s="114"/>
      <c r="I94" s="110"/>
    </row>
    <row r="95" spans="2:9" ht="16.5" x14ac:dyDescent="0.3">
      <c r="B95" s="110"/>
      <c r="C95" s="32" t="s">
        <v>40</v>
      </c>
      <c r="D95" s="6"/>
      <c r="E95" s="7"/>
      <c r="F95" s="7"/>
      <c r="G95" s="169">
        <f>SUM(G96:G97)</f>
        <v>0</v>
      </c>
      <c r="H95" s="169">
        <f>SUM(H96:H97)</f>
        <v>0</v>
      </c>
      <c r="I95" s="110"/>
    </row>
    <row r="96" spans="2:9" ht="16.5" x14ac:dyDescent="0.3">
      <c r="B96" s="110"/>
      <c r="C96" s="123" t="s">
        <v>200</v>
      </c>
      <c r="D96" s="6"/>
      <c r="E96" s="7" t="s">
        <v>55</v>
      </c>
      <c r="F96" s="7"/>
      <c r="G96" s="114"/>
      <c r="H96" s="114"/>
      <c r="I96" s="110"/>
    </row>
    <row r="97" spans="2:9" ht="16.5" x14ac:dyDescent="0.3">
      <c r="B97" s="110"/>
      <c r="C97" s="123" t="s">
        <v>201</v>
      </c>
      <c r="D97" s="6"/>
      <c r="E97" s="7" t="s">
        <v>55</v>
      </c>
      <c r="F97" s="7"/>
      <c r="G97" s="114"/>
      <c r="H97" s="114"/>
      <c r="I97" s="110"/>
    </row>
    <row r="98" spans="2:9" ht="16.5" x14ac:dyDescent="0.3">
      <c r="B98" s="110"/>
      <c r="C98" s="120" t="s">
        <v>41</v>
      </c>
      <c r="D98" s="6"/>
      <c r="E98" s="7" t="s">
        <v>55</v>
      </c>
      <c r="F98" s="7"/>
      <c r="G98" s="114"/>
      <c r="H98" s="114"/>
      <c r="I98" s="110"/>
    </row>
    <row r="99" spans="2:9" ht="16.5" x14ac:dyDescent="0.3">
      <c r="B99" s="110"/>
      <c r="C99" s="33" t="s">
        <v>6</v>
      </c>
      <c r="D99" s="15"/>
      <c r="E99" s="7"/>
      <c r="F99" s="7"/>
      <c r="G99" s="169">
        <f>G89+G92+G95+G98</f>
        <v>0</v>
      </c>
      <c r="H99" s="169">
        <f>H89+H92+H95+H98</f>
        <v>0</v>
      </c>
      <c r="I99" s="110"/>
    </row>
    <row r="100" spans="2:9" ht="16.5" x14ac:dyDescent="0.3">
      <c r="B100" s="110"/>
      <c r="C100" s="26" t="s">
        <v>42</v>
      </c>
      <c r="D100" s="6"/>
      <c r="E100" s="7"/>
      <c r="F100" s="7"/>
      <c r="G100" s="119"/>
      <c r="H100" s="119"/>
      <c r="I100" s="110"/>
    </row>
    <row r="101" spans="2:9" ht="16.5" x14ac:dyDescent="0.3">
      <c r="B101" s="110"/>
      <c r="C101" s="26" t="s">
        <v>219</v>
      </c>
      <c r="D101" s="6"/>
      <c r="E101" s="7"/>
      <c r="F101" s="7"/>
      <c r="G101" s="119"/>
      <c r="H101" s="119"/>
      <c r="I101" s="110"/>
    </row>
    <row r="102" spans="2:9" ht="16.5" x14ac:dyDescent="0.3">
      <c r="B102" s="110"/>
      <c r="C102" s="123" t="s">
        <v>220</v>
      </c>
      <c r="D102" s="6"/>
      <c r="E102" s="7" t="s">
        <v>55</v>
      </c>
      <c r="F102" s="7"/>
      <c r="G102" s="114"/>
      <c r="H102" s="114"/>
      <c r="I102" s="110"/>
    </row>
    <row r="103" spans="2:9" ht="16.5" x14ac:dyDescent="0.3">
      <c r="B103" s="110"/>
      <c r="C103" s="123" t="s">
        <v>221</v>
      </c>
      <c r="D103" s="6"/>
      <c r="E103" s="7" t="s">
        <v>55</v>
      </c>
      <c r="F103" s="7"/>
      <c r="G103" s="114"/>
      <c r="H103" s="114"/>
      <c r="I103" s="110"/>
    </row>
    <row r="104" spans="2:9" ht="16.5" x14ac:dyDescent="0.3">
      <c r="B104" s="110"/>
      <c r="C104" s="123" t="s">
        <v>222</v>
      </c>
      <c r="D104" s="6"/>
      <c r="E104" s="7" t="s">
        <v>55</v>
      </c>
      <c r="F104" s="7"/>
      <c r="G104" s="114"/>
      <c r="H104" s="114"/>
      <c r="I104" s="110"/>
    </row>
    <row r="105" spans="2:9" ht="25.5" x14ac:dyDescent="0.3">
      <c r="B105" s="110"/>
      <c r="C105" s="123" t="s">
        <v>223</v>
      </c>
      <c r="D105" s="6"/>
      <c r="E105" s="7" t="s">
        <v>55</v>
      </c>
      <c r="F105" s="7"/>
      <c r="G105" s="114"/>
      <c r="H105" s="114"/>
      <c r="I105" s="110"/>
    </row>
    <row r="106" spans="2:9" ht="16.5" x14ac:dyDescent="0.3">
      <c r="B106" s="110"/>
      <c r="C106" s="123" t="s">
        <v>224</v>
      </c>
      <c r="D106" s="6"/>
      <c r="E106" s="7" t="s">
        <v>55</v>
      </c>
      <c r="F106" s="7"/>
      <c r="G106" s="114"/>
      <c r="H106" s="114"/>
      <c r="I106" s="110"/>
    </row>
    <row r="107" spans="2:9" ht="16.5" x14ac:dyDescent="0.3">
      <c r="B107" s="110"/>
      <c r="C107" s="33" t="s">
        <v>6</v>
      </c>
      <c r="D107" s="6"/>
      <c r="E107" s="7"/>
      <c r="F107" s="7"/>
      <c r="G107" s="170">
        <f>SUM(G102:G106)</f>
        <v>0</v>
      </c>
      <c r="H107" s="170">
        <f>SUM(H102:H106)</f>
        <v>0</v>
      </c>
      <c r="I107" s="110"/>
    </row>
    <row r="108" spans="2:9" ht="16.5" x14ac:dyDescent="0.3">
      <c r="B108" s="110"/>
      <c r="C108" s="26" t="s">
        <v>225</v>
      </c>
      <c r="D108" s="6"/>
      <c r="E108" s="7" t="s">
        <v>55</v>
      </c>
      <c r="F108" s="7"/>
      <c r="G108" s="114"/>
      <c r="H108" s="114"/>
      <c r="I108" s="110"/>
    </row>
    <row r="109" spans="2:9" ht="16.5" x14ac:dyDescent="0.3">
      <c r="B109" s="110"/>
      <c r="C109" s="26" t="s">
        <v>226</v>
      </c>
      <c r="D109" s="6"/>
      <c r="E109" s="7" t="s">
        <v>55</v>
      </c>
      <c r="F109" s="7"/>
      <c r="G109" s="114"/>
      <c r="H109" s="114"/>
      <c r="I109" s="110"/>
    </row>
    <row r="110" spans="2:9" ht="16.5" x14ac:dyDescent="0.3">
      <c r="B110" s="110"/>
      <c r="C110" s="26" t="s">
        <v>227</v>
      </c>
      <c r="D110" s="6"/>
      <c r="E110" s="7" t="s">
        <v>55</v>
      </c>
      <c r="F110" s="7"/>
      <c r="G110" s="119"/>
      <c r="H110" s="119"/>
      <c r="I110" s="110"/>
    </row>
    <row r="111" spans="2:9" ht="16.5" x14ac:dyDescent="0.3">
      <c r="B111" s="110"/>
      <c r="C111" s="32" t="s">
        <v>228</v>
      </c>
      <c r="D111" s="6"/>
      <c r="E111" s="7" t="s">
        <v>55</v>
      </c>
      <c r="F111" s="7"/>
      <c r="G111" s="114"/>
      <c r="H111" s="114"/>
      <c r="I111" s="110"/>
    </row>
    <row r="112" spans="2:9" ht="16.5" x14ac:dyDescent="0.3">
      <c r="B112" s="110"/>
      <c r="C112" s="32" t="s">
        <v>229</v>
      </c>
      <c r="D112" s="6"/>
      <c r="E112" s="7" t="s">
        <v>55</v>
      </c>
      <c r="F112" s="7"/>
      <c r="G112" s="114"/>
      <c r="H112" s="114"/>
      <c r="I112" s="110"/>
    </row>
    <row r="113" spans="2:9" ht="16.5" x14ac:dyDescent="0.3">
      <c r="B113" s="110"/>
      <c r="C113" s="32" t="s">
        <v>230</v>
      </c>
      <c r="D113" s="6"/>
      <c r="E113" s="7" t="s">
        <v>55</v>
      </c>
      <c r="F113" s="7"/>
      <c r="G113" s="114"/>
      <c r="H113" s="114"/>
      <c r="I113" s="110"/>
    </row>
    <row r="114" spans="2:9" ht="16.5" x14ac:dyDescent="0.3">
      <c r="B114" s="110"/>
      <c r="C114" s="33" t="s">
        <v>6</v>
      </c>
      <c r="D114" s="6"/>
      <c r="E114" s="7"/>
      <c r="F114" s="7"/>
      <c r="G114" s="170">
        <f>SUM(G111:G113)</f>
        <v>0</v>
      </c>
      <c r="H114" s="170">
        <f>SUM(H111:H113)</f>
        <v>0</v>
      </c>
      <c r="I114" s="110"/>
    </row>
    <row r="115" spans="2:9" ht="16.5" x14ac:dyDescent="0.3">
      <c r="B115" s="110"/>
      <c r="C115" s="32" t="s">
        <v>231</v>
      </c>
      <c r="D115" s="6"/>
      <c r="E115" s="7" t="s">
        <v>56</v>
      </c>
      <c r="F115" s="7"/>
      <c r="G115" s="114"/>
      <c r="H115" s="114"/>
      <c r="I115" s="110"/>
    </row>
    <row r="116" spans="2:9" ht="25.5" x14ac:dyDescent="0.3">
      <c r="B116" s="110"/>
      <c r="C116" s="32" t="s">
        <v>232</v>
      </c>
      <c r="D116" s="6"/>
      <c r="E116" s="7" t="s">
        <v>55</v>
      </c>
      <c r="F116" s="7"/>
      <c r="G116" s="114"/>
      <c r="H116" s="114"/>
      <c r="I116" s="110"/>
    </row>
    <row r="117" spans="2:9" ht="16.5" x14ac:dyDescent="0.3">
      <c r="B117" s="110"/>
      <c r="C117" s="32" t="s">
        <v>233</v>
      </c>
      <c r="D117" s="6"/>
      <c r="E117" s="7" t="s">
        <v>56</v>
      </c>
      <c r="F117" s="7"/>
      <c r="G117" s="114"/>
      <c r="H117" s="114"/>
      <c r="I117" s="110"/>
    </row>
    <row r="118" spans="2:9" ht="16.5" x14ac:dyDescent="0.3">
      <c r="B118" s="110"/>
      <c r="C118" s="26" t="s">
        <v>234</v>
      </c>
      <c r="D118" s="6"/>
      <c r="E118" s="7" t="s">
        <v>55</v>
      </c>
      <c r="F118" s="7"/>
      <c r="G118" s="114"/>
      <c r="H118" s="114"/>
      <c r="I118" s="110"/>
    </row>
    <row r="119" spans="2:9" ht="16.5" x14ac:dyDescent="0.3">
      <c r="B119" s="110"/>
      <c r="C119" s="26" t="s">
        <v>235</v>
      </c>
      <c r="D119" s="6"/>
      <c r="E119" s="7" t="s">
        <v>56</v>
      </c>
      <c r="F119" s="7"/>
      <c r="G119" s="114"/>
      <c r="H119" s="114"/>
      <c r="I119" s="110"/>
    </row>
    <row r="120" spans="2:9" ht="16.5" x14ac:dyDescent="0.3">
      <c r="B120" s="110"/>
      <c r="C120" s="26" t="s">
        <v>236</v>
      </c>
      <c r="D120" s="6"/>
      <c r="E120" s="7" t="s">
        <v>55</v>
      </c>
      <c r="F120" s="7"/>
      <c r="G120" s="114"/>
      <c r="H120" s="114"/>
      <c r="I120" s="110"/>
    </row>
    <row r="121" spans="2:9" ht="16.5" x14ac:dyDescent="0.3">
      <c r="B121" s="110"/>
      <c r="C121" s="26" t="s">
        <v>237</v>
      </c>
      <c r="D121" s="6"/>
      <c r="E121" s="7" t="s">
        <v>56</v>
      </c>
      <c r="F121" s="7"/>
      <c r="G121" s="115"/>
      <c r="H121" s="115"/>
      <c r="I121" s="110"/>
    </row>
    <row r="122" spans="2:9" ht="16.5" x14ac:dyDescent="0.3">
      <c r="B122" s="110"/>
      <c r="C122" s="32" t="s">
        <v>238</v>
      </c>
      <c r="D122" s="6"/>
      <c r="E122" s="7" t="s">
        <v>56</v>
      </c>
      <c r="F122" s="7"/>
      <c r="G122" s="115"/>
      <c r="H122" s="115"/>
      <c r="I122" s="110"/>
    </row>
    <row r="123" spans="2:9" ht="16.5" x14ac:dyDescent="0.3">
      <c r="B123" s="110"/>
      <c r="C123" s="117" t="s">
        <v>43</v>
      </c>
      <c r="D123" s="6"/>
      <c r="E123" s="7"/>
      <c r="F123" s="7"/>
      <c r="G123" s="168">
        <f>G107+G108+G109+G114+G115+G116+G117+G118+G119+G120+G121+G122</f>
        <v>0</v>
      </c>
      <c r="H123" s="168">
        <f>H107+H108+H109+H114+H115+H116+H117+H118+H119+H120+H121+H122</f>
        <v>0</v>
      </c>
      <c r="I123" s="110"/>
    </row>
    <row r="124" spans="2:9" ht="16.5" x14ac:dyDescent="0.3">
      <c r="B124" s="110"/>
      <c r="C124" s="32" t="s">
        <v>239</v>
      </c>
      <c r="D124" s="6"/>
      <c r="E124" s="7" t="s">
        <v>55</v>
      </c>
      <c r="F124" s="7"/>
      <c r="G124" s="114"/>
      <c r="H124" s="114"/>
      <c r="I124" s="110"/>
    </row>
    <row r="125" spans="2:9" ht="16.5" x14ac:dyDescent="0.3">
      <c r="B125" s="110"/>
      <c r="C125" s="32" t="s">
        <v>240</v>
      </c>
      <c r="D125" s="6"/>
      <c r="E125" s="7" t="s">
        <v>55</v>
      </c>
      <c r="F125" s="7"/>
      <c r="G125" s="114"/>
      <c r="H125" s="114"/>
      <c r="I125" s="110"/>
    </row>
    <row r="126" spans="2:9" ht="16.5" x14ac:dyDescent="0.3">
      <c r="B126" s="110"/>
      <c r="C126" s="117" t="s">
        <v>241</v>
      </c>
      <c r="D126" s="6"/>
      <c r="E126" s="7"/>
      <c r="F126" s="7"/>
      <c r="G126" s="168">
        <f>G123+G124+G125</f>
        <v>0</v>
      </c>
      <c r="H126" s="168">
        <f>H123+H124+H125</f>
        <v>0</v>
      </c>
      <c r="I126" s="110"/>
    </row>
    <row r="127" spans="2:9" ht="16.5" x14ac:dyDescent="0.3">
      <c r="B127" s="110"/>
      <c r="C127" s="124"/>
      <c r="D127" s="6"/>
      <c r="E127" s="7"/>
      <c r="F127" s="7"/>
      <c r="G127" s="172"/>
      <c r="H127" s="172"/>
      <c r="I127" s="110"/>
    </row>
    <row r="128" spans="2:9" ht="16.5" x14ac:dyDescent="0.3">
      <c r="B128" s="110"/>
      <c r="C128" s="34" t="s">
        <v>44</v>
      </c>
      <c r="D128" s="6"/>
      <c r="E128" s="7"/>
      <c r="F128" s="7"/>
      <c r="G128" s="171" t="str">
        <f>IFERROR(IF(ABS(G72-G82-G87-G91-G94-G97-G98-G126)&gt;1,"ERROR","OK"),"OK")</f>
        <v>OK</v>
      </c>
      <c r="H128" s="171" t="str">
        <f>IFERROR(IF(ABS(H72-H82-H87-H91-H94-H97-H98-H126)&gt;1,"ERROR","OK"),"OK")</f>
        <v>OK</v>
      </c>
      <c r="I128" s="110"/>
    </row>
    <row r="129" spans="2:9" x14ac:dyDescent="0.25">
      <c r="B129" s="110"/>
      <c r="C129" s="110"/>
      <c r="D129" s="110"/>
      <c r="E129" s="110"/>
      <c r="F129" s="110"/>
      <c r="G129" s="110"/>
      <c r="H129" s="110"/>
      <c r="I129" s="110"/>
    </row>
    <row r="131" spans="2:9" x14ac:dyDescent="0.25">
      <c r="B131" s="110"/>
      <c r="C131" s="110"/>
      <c r="D131" s="110"/>
      <c r="E131" s="110"/>
      <c r="F131" s="110"/>
      <c r="G131" s="110"/>
      <c r="H131" s="110"/>
      <c r="I131" s="110"/>
    </row>
    <row r="132" spans="2:9" ht="16.5" x14ac:dyDescent="0.3">
      <c r="B132" s="110"/>
      <c r="C132" s="26" t="s">
        <v>242</v>
      </c>
      <c r="D132" s="6"/>
      <c r="E132" s="17"/>
      <c r="F132" s="17"/>
      <c r="G132" s="30" t="s">
        <v>520</v>
      </c>
      <c r="H132" s="30" t="s">
        <v>159</v>
      </c>
      <c r="I132" s="110"/>
    </row>
    <row r="133" spans="2:9" ht="16.5" x14ac:dyDescent="0.3">
      <c r="B133" s="110"/>
      <c r="C133" s="31"/>
      <c r="D133" s="6"/>
      <c r="E133" s="7"/>
      <c r="F133" s="7"/>
      <c r="G133" s="6"/>
      <c r="H133" s="6"/>
      <c r="I133" s="110"/>
    </row>
    <row r="134" spans="2:9" ht="16.5" x14ac:dyDescent="0.3">
      <c r="B134" s="110"/>
      <c r="C134" s="126" t="s">
        <v>243</v>
      </c>
      <c r="D134" s="6"/>
      <c r="E134" s="7"/>
      <c r="F134" s="7"/>
      <c r="G134" s="330">
        <f>G135+G136-G137+G139</f>
        <v>0</v>
      </c>
      <c r="H134" s="330">
        <f>H135+H136-H137+H139</f>
        <v>0</v>
      </c>
      <c r="I134" s="110"/>
    </row>
    <row r="135" spans="2:9" ht="16.5" x14ac:dyDescent="0.3">
      <c r="B135" s="110"/>
      <c r="C135" s="32" t="s">
        <v>244</v>
      </c>
      <c r="D135" s="6"/>
      <c r="E135" s="7" t="s">
        <v>55</v>
      </c>
      <c r="F135" s="7"/>
      <c r="G135" s="114"/>
      <c r="H135" s="114"/>
      <c r="I135" s="110"/>
    </row>
    <row r="136" spans="2:9" ht="16.5" x14ac:dyDescent="0.3">
      <c r="B136" s="110"/>
      <c r="C136" s="32" t="s">
        <v>245</v>
      </c>
      <c r="D136" s="6"/>
      <c r="E136" s="7" t="s">
        <v>55</v>
      </c>
      <c r="F136" s="7"/>
      <c r="G136" s="114"/>
      <c r="H136" s="114"/>
      <c r="I136" s="110"/>
    </row>
    <row r="137" spans="2:9" ht="16.5" x14ac:dyDescent="0.3">
      <c r="B137" s="110"/>
      <c r="C137" s="32" t="s">
        <v>246</v>
      </c>
      <c r="D137" s="6"/>
      <c r="E137" s="7" t="s">
        <v>55</v>
      </c>
      <c r="F137" s="7"/>
      <c r="G137" s="114"/>
      <c r="H137" s="114"/>
      <c r="I137" s="110"/>
    </row>
    <row r="138" spans="2:9" ht="25.5" x14ac:dyDescent="0.3">
      <c r="B138" s="110"/>
      <c r="C138" s="33" t="s">
        <v>531</v>
      </c>
      <c r="D138" s="6"/>
      <c r="E138" s="7"/>
      <c r="F138" s="7"/>
      <c r="G138" s="6"/>
      <c r="H138" s="114"/>
      <c r="I138" s="110"/>
    </row>
    <row r="139" spans="2:9" ht="16.5" x14ac:dyDescent="0.3">
      <c r="B139" s="110"/>
      <c r="C139" s="32" t="s">
        <v>247</v>
      </c>
      <c r="D139" s="6"/>
      <c r="E139" s="7" t="s">
        <v>55</v>
      </c>
      <c r="F139" s="7"/>
      <c r="G139" s="114"/>
      <c r="H139" s="114"/>
      <c r="I139" s="110"/>
    </row>
    <row r="140" spans="2:9" ht="16.5" x14ac:dyDescent="0.3">
      <c r="B140" s="110"/>
      <c r="C140" s="113" t="s">
        <v>248</v>
      </c>
      <c r="D140" s="6"/>
      <c r="E140" s="7" t="s">
        <v>249</v>
      </c>
      <c r="F140" s="7"/>
      <c r="G140" s="114"/>
      <c r="H140" s="114"/>
      <c r="I140" s="110"/>
    </row>
    <row r="141" spans="2:9" ht="16.5" x14ac:dyDescent="0.3">
      <c r="B141" s="110"/>
      <c r="C141" s="113" t="s">
        <v>250</v>
      </c>
      <c r="D141" s="6"/>
      <c r="E141" s="7" t="s">
        <v>55</v>
      </c>
      <c r="F141" s="7"/>
      <c r="G141" s="115"/>
      <c r="H141" s="115"/>
      <c r="I141" s="110"/>
    </row>
    <row r="142" spans="2:9" ht="16.5" x14ac:dyDescent="0.3">
      <c r="B142" s="110"/>
      <c r="C142" s="113" t="s">
        <v>251</v>
      </c>
      <c r="D142" s="6"/>
      <c r="E142" s="7" t="s">
        <v>55</v>
      </c>
      <c r="F142" s="7"/>
      <c r="G142" s="115"/>
      <c r="H142" s="115"/>
      <c r="I142" s="110"/>
    </row>
    <row r="143" spans="2:9" ht="16.5" x14ac:dyDescent="0.3">
      <c r="B143" s="110"/>
      <c r="C143" s="113" t="s">
        <v>252</v>
      </c>
      <c r="D143" s="6"/>
      <c r="E143" s="7" t="s">
        <v>55</v>
      </c>
      <c r="F143" s="7"/>
      <c r="G143" s="115"/>
      <c r="H143" s="115"/>
      <c r="I143" s="110"/>
    </row>
    <row r="144" spans="2:9" ht="16.5" x14ac:dyDescent="0.3">
      <c r="B144" s="110"/>
      <c r="C144" s="113" t="s">
        <v>253</v>
      </c>
      <c r="D144" s="6"/>
      <c r="E144" s="7" t="s">
        <v>55</v>
      </c>
      <c r="F144" s="7"/>
      <c r="G144" s="115"/>
      <c r="H144" s="115"/>
      <c r="I144" s="110"/>
    </row>
    <row r="145" spans="2:9" ht="16.5" x14ac:dyDescent="0.3">
      <c r="B145" s="110"/>
      <c r="C145" s="113" t="s">
        <v>254</v>
      </c>
      <c r="D145" s="6"/>
      <c r="E145" s="7" t="s">
        <v>55</v>
      </c>
      <c r="F145" s="7"/>
      <c r="G145" s="115"/>
      <c r="H145" s="115"/>
      <c r="I145" s="110"/>
    </row>
    <row r="146" spans="2:9" ht="16.5" x14ac:dyDescent="0.3">
      <c r="B146" s="110"/>
      <c r="C146" s="26" t="s">
        <v>255</v>
      </c>
      <c r="D146" s="6"/>
      <c r="E146" s="7"/>
      <c r="F146" s="7"/>
      <c r="G146" s="164">
        <f>G134+G140+G141+G142+G143+G144+G145</f>
        <v>0</v>
      </c>
      <c r="H146" s="164">
        <f>H134+H140+H141+H142+H143+H144+H145</f>
        <v>0</v>
      </c>
      <c r="I146" s="110"/>
    </row>
    <row r="147" spans="2:9" ht="16.5" x14ac:dyDescent="0.3">
      <c r="B147" s="110"/>
      <c r="C147" s="113" t="s">
        <v>256</v>
      </c>
      <c r="D147" s="6"/>
      <c r="E147" s="7" t="s">
        <v>55</v>
      </c>
      <c r="F147" s="7"/>
      <c r="G147" s="127"/>
      <c r="H147" s="127"/>
      <c r="I147" s="110"/>
    </row>
    <row r="148" spans="2:9" ht="16.5" x14ac:dyDescent="0.3">
      <c r="B148" s="110"/>
      <c r="C148" s="113" t="s">
        <v>257</v>
      </c>
      <c r="D148" s="6"/>
      <c r="E148" s="7" t="s">
        <v>55</v>
      </c>
      <c r="F148" s="7"/>
      <c r="G148" s="115"/>
      <c r="H148" s="115"/>
      <c r="I148" s="110"/>
    </row>
    <row r="149" spans="2:9" ht="16.5" x14ac:dyDescent="0.3">
      <c r="B149" s="110"/>
      <c r="C149" s="113" t="s">
        <v>258</v>
      </c>
      <c r="D149" s="6"/>
      <c r="E149" s="7" t="s">
        <v>55</v>
      </c>
      <c r="F149" s="7"/>
      <c r="G149" s="115"/>
      <c r="H149" s="115"/>
      <c r="I149" s="110"/>
    </row>
    <row r="150" spans="2:9" ht="16.5" x14ac:dyDescent="0.3">
      <c r="B150" s="110"/>
      <c r="C150" s="113" t="s">
        <v>259</v>
      </c>
      <c r="D150" s="6"/>
      <c r="E150" s="7" t="s">
        <v>55</v>
      </c>
      <c r="F150" s="7"/>
      <c r="G150" s="115"/>
      <c r="H150" s="115"/>
      <c r="I150" s="110"/>
    </row>
    <row r="151" spans="2:9" ht="16.5" x14ac:dyDescent="0.3">
      <c r="B151" s="110"/>
      <c r="C151" s="113" t="s">
        <v>260</v>
      </c>
      <c r="D151" s="6"/>
      <c r="E151" s="7" t="s">
        <v>55</v>
      </c>
      <c r="F151" s="7"/>
      <c r="G151" s="115"/>
      <c r="H151" s="115"/>
      <c r="I151" s="110"/>
    </row>
    <row r="152" spans="2:9" ht="16.5" x14ac:dyDescent="0.3">
      <c r="B152" s="110"/>
      <c r="C152" s="113" t="s">
        <v>261</v>
      </c>
      <c r="D152" s="6"/>
      <c r="E152" s="7"/>
      <c r="F152" s="7"/>
      <c r="G152" s="327">
        <f>G153+G154</f>
        <v>0</v>
      </c>
      <c r="H152" s="327">
        <f>H153+H154</f>
        <v>0</v>
      </c>
      <c r="I152" s="110"/>
    </row>
    <row r="153" spans="2:9" ht="16.5" x14ac:dyDescent="0.3">
      <c r="B153" s="110"/>
      <c r="C153" s="123" t="s">
        <v>262</v>
      </c>
      <c r="D153" s="6"/>
      <c r="E153" s="7" t="s">
        <v>55</v>
      </c>
      <c r="F153" s="7"/>
      <c r="G153" s="115"/>
      <c r="H153" s="115"/>
      <c r="I153" s="110"/>
    </row>
    <row r="154" spans="2:9" ht="16.5" x14ac:dyDescent="0.3">
      <c r="B154" s="110"/>
      <c r="C154" s="123" t="s">
        <v>263</v>
      </c>
      <c r="D154" s="6"/>
      <c r="E154" s="7" t="s">
        <v>55</v>
      </c>
      <c r="F154" s="7"/>
      <c r="G154" s="115"/>
      <c r="H154" s="115"/>
      <c r="I154" s="110"/>
    </row>
    <row r="155" spans="2:9" ht="25.5" x14ac:dyDescent="0.3">
      <c r="B155" s="110"/>
      <c r="C155" s="113" t="s">
        <v>264</v>
      </c>
      <c r="D155" s="6"/>
      <c r="E155" s="7"/>
      <c r="F155" s="7"/>
      <c r="G155" s="327">
        <f>G156-G157</f>
        <v>0</v>
      </c>
      <c r="H155" s="327">
        <f>H156-H157</f>
        <v>0</v>
      </c>
      <c r="I155" s="110"/>
    </row>
    <row r="156" spans="2:9" ht="16.5" x14ac:dyDescent="0.3">
      <c r="B156" s="110"/>
      <c r="C156" s="123" t="s">
        <v>265</v>
      </c>
      <c r="D156" s="6"/>
      <c r="E156" s="7" t="s">
        <v>55</v>
      </c>
      <c r="F156" s="7"/>
      <c r="G156" s="115"/>
      <c r="H156" s="115"/>
      <c r="I156" s="110"/>
    </row>
    <row r="157" spans="2:9" ht="16.5" x14ac:dyDescent="0.3">
      <c r="B157" s="110"/>
      <c r="C157" s="123" t="s">
        <v>266</v>
      </c>
      <c r="D157" s="6"/>
      <c r="E157" s="7" t="s">
        <v>55</v>
      </c>
      <c r="F157" s="7"/>
      <c r="G157" s="115"/>
      <c r="H157" s="115"/>
      <c r="I157" s="110"/>
    </row>
    <row r="158" spans="2:9" ht="16.5" x14ac:dyDescent="0.3">
      <c r="B158" s="110"/>
      <c r="C158" s="113" t="s">
        <v>267</v>
      </c>
      <c r="D158" s="6"/>
      <c r="E158" s="7"/>
      <c r="F158" s="7"/>
      <c r="G158" s="327">
        <f>G159-G160</f>
        <v>0</v>
      </c>
      <c r="H158" s="327">
        <f>H159-H160</f>
        <v>0</v>
      </c>
      <c r="I158" s="110"/>
    </row>
    <row r="159" spans="2:9" ht="16.5" x14ac:dyDescent="0.3">
      <c r="B159" s="110"/>
      <c r="C159" s="123" t="s">
        <v>268</v>
      </c>
      <c r="D159" s="6"/>
      <c r="E159" s="7" t="s">
        <v>55</v>
      </c>
      <c r="F159" s="7"/>
      <c r="G159" s="115"/>
      <c r="H159" s="115"/>
      <c r="I159" s="110"/>
    </row>
    <row r="160" spans="2:9" ht="16.5" x14ac:dyDescent="0.3">
      <c r="B160" s="110"/>
      <c r="C160" s="123" t="s">
        <v>269</v>
      </c>
      <c r="D160" s="6"/>
      <c r="E160" s="7" t="s">
        <v>55</v>
      </c>
      <c r="F160" s="7"/>
      <c r="G160" s="115"/>
      <c r="H160" s="115"/>
      <c r="I160" s="110"/>
    </row>
    <row r="161" spans="2:9" ht="16.5" x14ac:dyDescent="0.3">
      <c r="B161" s="110"/>
      <c r="C161" s="113" t="s">
        <v>270</v>
      </c>
      <c r="D161" s="6"/>
      <c r="E161" s="7"/>
      <c r="F161" s="7"/>
      <c r="G161" s="327">
        <f>G162+G163+G164+G165+G166+G167</f>
        <v>0</v>
      </c>
      <c r="H161" s="327">
        <f>H162+H163+H164+H165+H166+H167</f>
        <v>0</v>
      </c>
      <c r="I161" s="110"/>
    </row>
    <row r="162" spans="2:9" ht="16.5" x14ac:dyDescent="0.3">
      <c r="B162" s="110"/>
      <c r="C162" s="123" t="s">
        <v>271</v>
      </c>
      <c r="D162" s="6"/>
      <c r="E162" s="7" t="s">
        <v>55</v>
      </c>
      <c r="F162" s="7"/>
      <c r="G162" s="115"/>
      <c r="H162" s="115"/>
      <c r="I162" s="110"/>
    </row>
    <row r="163" spans="2:9" ht="38.25" x14ac:dyDescent="0.3">
      <c r="B163" s="110"/>
      <c r="C163" s="123" t="s">
        <v>272</v>
      </c>
      <c r="D163" s="6"/>
      <c r="E163" s="7" t="s">
        <v>55</v>
      </c>
      <c r="F163" s="7"/>
      <c r="G163" s="115"/>
      <c r="H163" s="115"/>
      <c r="I163" s="110"/>
    </row>
    <row r="164" spans="2:9" ht="16.5" x14ac:dyDescent="0.3">
      <c r="B164" s="110"/>
      <c r="C164" s="123" t="s">
        <v>273</v>
      </c>
      <c r="D164" s="6"/>
      <c r="E164" s="7" t="s">
        <v>55</v>
      </c>
      <c r="F164" s="7"/>
      <c r="G164" s="115"/>
      <c r="H164" s="115"/>
      <c r="I164" s="110"/>
    </row>
    <row r="165" spans="2:9" ht="16.5" x14ac:dyDescent="0.3">
      <c r="B165" s="110"/>
      <c r="C165" s="123" t="s">
        <v>274</v>
      </c>
      <c r="D165" s="6"/>
      <c r="E165" s="7" t="s">
        <v>55</v>
      </c>
      <c r="F165" s="7"/>
      <c r="G165" s="115"/>
      <c r="H165" s="115"/>
      <c r="I165" s="110"/>
    </row>
    <row r="166" spans="2:9" ht="16.5" x14ac:dyDescent="0.3">
      <c r="B166" s="110"/>
      <c r="C166" s="123" t="s">
        <v>275</v>
      </c>
      <c r="D166" s="6"/>
      <c r="E166" s="7" t="s">
        <v>55</v>
      </c>
      <c r="F166" s="7"/>
      <c r="G166" s="115"/>
      <c r="H166" s="115"/>
      <c r="I166" s="110"/>
    </row>
    <row r="167" spans="2:9" ht="16.5" x14ac:dyDescent="0.3">
      <c r="B167" s="110"/>
      <c r="C167" s="123" t="s">
        <v>276</v>
      </c>
      <c r="D167" s="6"/>
      <c r="E167" s="7" t="s">
        <v>55</v>
      </c>
      <c r="F167" s="7"/>
      <c r="G167" s="115"/>
      <c r="H167" s="115"/>
      <c r="I167" s="110"/>
    </row>
    <row r="168" spans="2:9" ht="16.5" x14ac:dyDescent="0.3">
      <c r="B168" s="110"/>
      <c r="C168" s="123" t="s">
        <v>277</v>
      </c>
      <c r="D168" s="6"/>
      <c r="E168" s="7" t="s">
        <v>55</v>
      </c>
      <c r="F168" s="7"/>
      <c r="G168" s="327">
        <f>G169-G170</f>
        <v>0</v>
      </c>
      <c r="H168" s="327">
        <f>H169-H170</f>
        <v>0</v>
      </c>
      <c r="I168" s="110"/>
    </row>
    <row r="169" spans="2:9" ht="16.5" x14ac:dyDescent="0.3">
      <c r="B169" s="110"/>
      <c r="C169" s="123" t="s">
        <v>278</v>
      </c>
      <c r="D169" s="6"/>
      <c r="E169" s="7" t="s">
        <v>55</v>
      </c>
      <c r="F169" s="7"/>
      <c r="G169" s="115"/>
      <c r="H169" s="115"/>
      <c r="I169" s="110"/>
    </row>
    <row r="170" spans="2:9" ht="16.5" x14ac:dyDescent="0.3">
      <c r="B170" s="110"/>
      <c r="C170" s="123" t="s">
        <v>279</v>
      </c>
      <c r="D170" s="6"/>
      <c r="E170" s="7" t="s">
        <v>55</v>
      </c>
      <c r="F170" s="7"/>
      <c r="G170" s="115"/>
      <c r="H170" s="115"/>
      <c r="I170" s="110"/>
    </row>
    <row r="171" spans="2:9" ht="16.5" x14ac:dyDescent="0.3">
      <c r="B171" s="110"/>
      <c r="C171" s="26" t="s">
        <v>280</v>
      </c>
      <c r="D171" s="6"/>
      <c r="E171" s="7"/>
      <c r="F171" s="7"/>
      <c r="G171" s="164">
        <f>G147+G148+G149+G150-G151+G152+G155+G158+G161+G168</f>
        <v>0</v>
      </c>
      <c r="H171" s="164">
        <f>H147+H148+H149+H150-H151+H152+H155+H158+H161+H168</f>
        <v>0</v>
      </c>
      <c r="I171" s="110"/>
    </row>
    <row r="172" spans="2:9" ht="16.5" x14ac:dyDescent="0.3">
      <c r="B172" s="110"/>
      <c r="C172" s="26" t="s">
        <v>281</v>
      </c>
      <c r="D172" s="6"/>
      <c r="E172" s="7"/>
      <c r="F172" s="7"/>
      <c r="G172" s="164"/>
      <c r="H172" s="164"/>
      <c r="I172" s="110"/>
    </row>
    <row r="173" spans="2:9" ht="16.5" x14ac:dyDescent="0.3">
      <c r="B173" s="110"/>
      <c r="C173" s="90" t="s">
        <v>282</v>
      </c>
      <c r="D173" s="6"/>
      <c r="E173" s="7"/>
      <c r="F173" s="7"/>
      <c r="G173" s="164">
        <f>IF((G146-G171)&gt;0,G146-G171,0)</f>
        <v>0</v>
      </c>
      <c r="H173" s="164">
        <f>IF((H146-H171)&gt;0,H146-H171,0)</f>
        <v>0</v>
      </c>
      <c r="I173" s="110"/>
    </row>
    <row r="174" spans="2:9" ht="16.5" x14ac:dyDescent="0.3">
      <c r="B174" s="110"/>
      <c r="C174" s="90" t="s">
        <v>283</v>
      </c>
      <c r="D174" s="6"/>
      <c r="E174" s="7"/>
      <c r="F174" s="7"/>
      <c r="G174" s="164">
        <f>IF((G146-G171)&lt;0,G171-G146,0)</f>
        <v>0</v>
      </c>
      <c r="H174" s="164">
        <f>IF((H146-H171)&lt;0,H171-H146,0)</f>
        <v>0</v>
      </c>
      <c r="I174" s="110"/>
    </row>
    <row r="175" spans="2:9" ht="16.5" x14ac:dyDescent="0.3">
      <c r="B175" s="110"/>
      <c r="C175" s="113" t="s">
        <v>284</v>
      </c>
      <c r="D175" s="6"/>
      <c r="E175" s="7" t="s">
        <v>55</v>
      </c>
      <c r="F175" s="7"/>
      <c r="G175" s="127"/>
      <c r="H175" s="127"/>
      <c r="I175" s="110"/>
    </row>
    <row r="176" spans="2:9" ht="16.5" x14ac:dyDescent="0.3">
      <c r="B176" s="110"/>
      <c r="C176" s="113" t="s">
        <v>285</v>
      </c>
      <c r="D176" s="6"/>
      <c r="E176" s="7" t="s">
        <v>55</v>
      </c>
      <c r="F176" s="7"/>
      <c r="G176" s="115"/>
      <c r="H176" s="115"/>
      <c r="I176" s="110"/>
    </row>
    <row r="177" spans="2:9" ht="16.5" x14ac:dyDescent="0.3">
      <c r="B177" s="110"/>
      <c r="C177" s="113" t="s">
        <v>286</v>
      </c>
      <c r="D177" s="6"/>
      <c r="E177" s="7" t="s">
        <v>55</v>
      </c>
      <c r="F177" s="7"/>
      <c r="G177" s="115"/>
      <c r="H177" s="115"/>
      <c r="I177" s="110"/>
    </row>
    <row r="178" spans="2:9" ht="16.5" x14ac:dyDescent="0.3">
      <c r="B178" s="110"/>
      <c r="C178" s="113" t="s">
        <v>287</v>
      </c>
      <c r="D178" s="6"/>
      <c r="E178" s="7" t="s">
        <v>55</v>
      </c>
      <c r="F178" s="7"/>
      <c r="G178" s="115"/>
      <c r="H178" s="115"/>
      <c r="I178" s="110"/>
    </row>
    <row r="179" spans="2:9" ht="16.5" x14ac:dyDescent="0.3">
      <c r="B179" s="110"/>
      <c r="C179" s="26" t="s">
        <v>288</v>
      </c>
      <c r="D179" s="6"/>
      <c r="E179" s="7"/>
      <c r="F179" s="7"/>
      <c r="G179" s="164">
        <f>G175+G176+G177+G178</f>
        <v>0</v>
      </c>
      <c r="H179" s="164">
        <f>H175+H176+H177+H178</f>
        <v>0</v>
      </c>
      <c r="I179" s="110"/>
    </row>
    <row r="180" spans="2:9" ht="25.5" x14ac:dyDescent="0.3">
      <c r="B180" s="110"/>
      <c r="C180" s="113" t="s">
        <v>289</v>
      </c>
      <c r="D180" s="6"/>
      <c r="E180" s="7" t="s">
        <v>55</v>
      </c>
      <c r="F180" s="7"/>
      <c r="G180" s="324">
        <f>G181-G182</f>
        <v>0</v>
      </c>
      <c r="H180" s="324">
        <f>H181-H182</f>
        <v>0</v>
      </c>
      <c r="I180" s="110"/>
    </row>
    <row r="181" spans="2:9" ht="16.5" x14ac:dyDescent="0.3">
      <c r="B181" s="110"/>
      <c r="C181" s="123" t="s">
        <v>278</v>
      </c>
      <c r="D181" s="6"/>
      <c r="E181" s="7" t="s">
        <v>55</v>
      </c>
      <c r="F181" s="7"/>
      <c r="G181" s="115"/>
      <c r="H181" s="115"/>
      <c r="I181" s="110"/>
    </row>
    <row r="182" spans="2:9" ht="16.5" x14ac:dyDescent="0.3">
      <c r="B182" s="110"/>
      <c r="C182" s="123" t="s">
        <v>279</v>
      </c>
      <c r="D182" s="6"/>
      <c r="E182" s="7" t="s">
        <v>55</v>
      </c>
      <c r="F182" s="7"/>
      <c r="G182" s="115"/>
      <c r="H182" s="115"/>
      <c r="I182" s="110"/>
    </row>
    <row r="183" spans="2:9" ht="16.5" x14ac:dyDescent="0.3">
      <c r="B183" s="110"/>
      <c r="C183" s="113" t="s">
        <v>290</v>
      </c>
      <c r="D183" s="6"/>
      <c r="E183" s="7" t="s">
        <v>55</v>
      </c>
      <c r="F183" s="7"/>
      <c r="G183" s="115"/>
      <c r="H183" s="115"/>
      <c r="I183" s="110"/>
    </row>
    <row r="184" spans="2:9" ht="16.5" x14ac:dyDescent="0.3">
      <c r="B184" s="110"/>
      <c r="C184" s="113" t="s">
        <v>291</v>
      </c>
      <c r="D184" s="6"/>
      <c r="E184" s="7" t="s">
        <v>55</v>
      </c>
      <c r="F184" s="7"/>
      <c r="G184" s="115"/>
      <c r="H184" s="115"/>
      <c r="I184" s="110"/>
    </row>
    <row r="185" spans="2:9" ht="16.5" x14ac:dyDescent="0.3">
      <c r="B185" s="110"/>
      <c r="C185" s="26" t="s">
        <v>292</v>
      </c>
      <c r="D185" s="6"/>
      <c r="E185" s="7"/>
      <c r="F185" s="7"/>
      <c r="G185" s="164">
        <f>G180+G183+G184</f>
        <v>0</v>
      </c>
      <c r="H185" s="164">
        <f>H180+H183+H184</f>
        <v>0</v>
      </c>
      <c r="I185" s="110"/>
    </row>
    <row r="186" spans="2:9" ht="16.5" x14ac:dyDescent="0.3">
      <c r="B186" s="110"/>
      <c r="C186" s="26" t="s">
        <v>293</v>
      </c>
      <c r="D186" s="6"/>
      <c r="E186" s="7"/>
      <c r="F186" s="7"/>
      <c r="G186" s="164"/>
      <c r="H186" s="164"/>
      <c r="I186" s="110"/>
    </row>
    <row r="187" spans="2:9" ht="16.5" x14ac:dyDescent="0.3">
      <c r="B187" s="110"/>
      <c r="C187" s="90" t="s">
        <v>282</v>
      </c>
      <c r="D187" s="6"/>
      <c r="E187" s="7"/>
      <c r="F187" s="7"/>
      <c r="G187" s="164">
        <f>IF((G179-G185)&gt;0,G179-G185,0)</f>
        <v>0</v>
      </c>
      <c r="H187" s="164">
        <f>IF((H179-H185)&gt;0,H179-H185,0)</f>
        <v>0</v>
      </c>
      <c r="I187" s="110"/>
    </row>
    <row r="188" spans="2:9" ht="16.5" x14ac:dyDescent="0.3">
      <c r="B188" s="110"/>
      <c r="C188" s="90" t="s">
        <v>283</v>
      </c>
      <c r="D188" s="6"/>
      <c r="E188" s="7"/>
      <c r="F188" s="7"/>
      <c r="G188" s="164">
        <f>IF((G179-G185)&lt;0,G185-G179,0)</f>
        <v>0</v>
      </c>
      <c r="H188" s="164">
        <f>IF((H179-H185)&lt;0,H185-H179,0)</f>
        <v>0</v>
      </c>
      <c r="I188" s="110"/>
    </row>
    <row r="189" spans="2:9" ht="16.5" x14ac:dyDescent="0.3">
      <c r="B189" s="110"/>
      <c r="C189" s="26" t="s">
        <v>294</v>
      </c>
      <c r="D189" s="6"/>
      <c r="E189" s="7"/>
      <c r="F189" s="7"/>
      <c r="G189" s="164">
        <f>G146+G179</f>
        <v>0</v>
      </c>
      <c r="H189" s="164">
        <f>H146+H179</f>
        <v>0</v>
      </c>
      <c r="I189" s="110"/>
    </row>
    <row r="190" spans="2:9" ht="16.5" x14ac:dyDescent="0.3">
      <c r="B190" s="110"/>
      <c r="C190" s="26" t="s">
        <v>295</v>
      </c>
      <c r="D190" s="6"/>
      <c r="E190" s="7"/>
      <c r="F190" s="7"/>
      <c r="G190" s="164">
        <f>G171+G185</f>
        <v>0</v>
      </c>
      <c r="H190" s="164">
        <f>H171+H185</f>
        <v>0</v>
      </c>
      <c r="I190" s="110"/>
    </row>
    <row r="191" spans="2:9" ht="16.5" x14ac:dyDescent="0.3">
      <c r="B191" s="110"/>
      <c r="C191" s="26" t="s">
        <v>296</v>
      </c>
      <c r="D191" s="6"/>
      <c r="E191" s="7"/>
      <c r="F191" s="7"/>
      <c r="G191" s="164"/>
      <c r="H191" s="164"/>
      <c r="I191" s="110"/>
    </row>
    <row r="192" spans="2:9" ht="16.5" x14ac:dyDescent="0.3">
      <c r="B192" s="110"/>
      <c r="C192" s="90" t="s">
        <v>282</v>
      </c>
      <c r="D192" s="6"/>
      <c r="E192" s="7"/>
      <c r="F192" s="7"/>
      <c r="G192" s="164">
        <f>IF((G189-G190)&gt;0,G189-G190,0)</f>
        <v>0</v>
      </c>
      <c r="H192" s="164">
        <f>IF((H189-H190)&gt;0,H189-H190,0)</f>
        <v>0</v>
      </c>
      <c r="I192" s="110"/>
    </row>
    <row r="193" spans="2:9" ht="16.5" x14ac:dyDescent="0.3">
      <c r="B193" s="110"/>
      <c r="C193" s="90" t="s">
        <v>283</v>
      </c>
      <c r="D193" s="6"/>
      <c r="E193" s="7"/>
      <c r="F193" s="7"/>
      <c r="G193" s="164">
        <f>IF((G189-G190)&lt;0,G190-G189,0)</f>
        <v>0</v>
      </c>
      <c r="H193" s="164">
        <f>IF((H189-H190)&lt;0,H190-H189,0)</f>
        <v>0</v>
      </c>
      <c r="I193" s="110"/>
    </row>
    <row r="194" spans="2:9" ht="16.5" x14ac:dyDescent="0.3">
      <c r="B194" s="110"/>
      <c r="C194" s="113" t="s">
        <v>297</v>
      </c>
      <c r="D194" s="6"/>
      <c r="E194" s="7" t="s">
        <v>55</v>
      </c>
      <c r="F194" s="7"/>
      <c r="G194" s="127"/>
      <c r="H194" s="127"/>
      <c r="I194" s="110"/>
    </row>
    <row r="195" spans="2:9" ht="16.5" x14ac:dyDescent="0.3">
      <c r="B195" s="110"/>
      <c r="C195" s="113" t="s">
        <v>298</v>
      </c>
      <c r="D195" s="6"/>
      <c r="E195" s="7" t="s">
        <v>55</v>
      </c>
      <c r="F195" s="7"/>
      <c r="G195" s="114"/>
      <c r="H195" s="114"/>
      <c r="I195" s="110"/>
    </row>
    <row r="196" spans="2:9" ht="16.5" x14ac:dyDescent="0.3">
      <c r="B196" s="110"/>
      <c r="C196" s="113" t="s">
        <v>299</v>
      </c>
      <c r="D196" s="6"/>
      <c r="E196" s="7" t="s">
        <v>55</v>
      </c>
      <c r="F196" s="7"/>
      <c r="G196" s="127"/>
      <c r="H196" s="127"/>
      <c r="I196" s="110"/>
    </row>
    <row r="197" spans="2:9" ht="33" x14ac:dyDescent="0.3">
      <c r="B197" s="110"/>
      <c r="C197" s="26" t="s">
        <v>300</v>
      </c>
      <c r="D197" s="6"/>
      <c r="E197" s="7"/>
      <c r="F197" s="7"/>
      <c r="G197" s="164"/>
      <c r="H197" s="164"/>
      <c r="I197" s="110"/>
    </row>
    <row r="198" spans="2:9" ht="16.5" x14ac:dyDescent="0.3">
      <c r="B198" s="110"/>
      <c r="C198" s="90" t="s">
        <v>282</v>
      </c>
      <c r="D198" s="6"/>
      <c r="E198" s="7"/>
      <c r="F198" s="7"/>
      <c r="G198" s="164">
        <f>IF((G192-G193-G194-G195-G196)&gt;0,G192-G193-G194-G195-G196,0)</f>
        <v>0</v>
      </c>
      <c r="H198" s="164">
        <f>IF((H192-H193-H194-H195-H196)&gt;0,H192-H193-H194-H195-H196,0)</f>
        <v>0</v>
      </c>
      <c r="I198" s="110"/>
    </row>
    <row r="199" spans="2:9" ht="16.5" x14ac:dyDescent="0.3">
      <c r="B199" s="110"/>
      <c r="C199" s="90" t="s">
        <v>283</v>
      </c>
      <c r="D199" s="6"/>
      <c r="E199" s="7"/>
      <c r="F199" s="7"/>
      <c r="G199" s="164">
        <f>IF((G193+G194+G195+G196-G192)&gt;0,G193+G194+G195+G196-G192,0)</f>
        <v>0</v>
      </c>
      <c r="H199" s="164">
        <f>IF((H193+H194+H195+H196-H192)&gt;0,H193+H194+H195+H196-H192,0)</f>
        <v>0</v>
      </c>
      <c r="I199" s="110"/>
    </row>
    <row r="200" spans="2:9" ht="16.5" x14ac:dyDescent="0.3">
      <c r="B200" s="110"/>
      <c r="C200" s="124"/>
      <c r="D200" s="6"/>
      <c r="E200" s="7"/>
      <c r="F200" s="7"/>
      <c r="G200" s="125"/>
      <c r="H200" s="125"/>
      <c r="I200" s="110"/>
    </row>
  </sheetData>
  <sheetProtection algorithmName="SHA-512" hashValue="dD3om1TEYHm2cyr8BmFvxYZ/d1vvrn1zCe143q07+sDtgpenWHmr4ecMv8+a3eY/T7wtuJ562nEVZkHVq/hTyQ==" saltValue="I8sB6fZruKP+kqOy5YbRmQ==" spinCount="100000" sheet="1" objects="1" scenarios="1" formatCells="0" formatColumns="0" formatRows="0" insertColumns="0" insertRows="0"/>
  <conditionalFormatting sqref="G128:H128">
    <cfRule type="cellIs" dxfId="15" priority="1" operator="equal">
      <formula>"ERROR"</formula>
    </cfRule>
    <cfRule type="cellIs" dxfId="14" priority="2" operator="equal">
      <formula>"OK"</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70D1F8-9383-4D44-BAB2-6D00BFEEA5AA}">
  <dimension ref="B2:L148"/>
  <sheetViews>
    <sheetView zoomScale="110" zoomScaleNormal="110" workbookViewId="0">
      <selection activeCell="L15" sqref="L15"/>
    </sheetView>
  </sheetViews>
  <sheetFormatPr defaultColWidth="8.85546875" defaultRowHeight="15" x14ac:dyDescent="0.25"/>
  <cols>
    <col min="1" max="1" width="8.85546875" style="259"/>
    <col min="2" max="2" width="0" style="259" hidden="1" customWidth="1"/>
    <col min="3" max="3" width="43.7109375" style="259" customWidth="1"/>
    <col min="4" max="4" width="2.140625" style="259" customWidth="1"/>
    <col min="5" max="5" width="6" style="260" customWidth="1"/>
    <col min="6" max="6" width="3.7109375" style="259" customWidth="1"/>
    <col min="7" max="7" width="18.85546875" style="259" customWidth="1"/>
    <col min="8" max="8" width="16.140625" style="259" customWidth="1"/>
    <col min="9" max="16384" width="8.85546875" style="259"/>
  </cols>
  <sheetData>
    <row r="2" spans="2:9" x14ac:dyDescent="0.25">
      <c r="B2" s="261"/>
      <c r="C2" s="287"/>
      <c r="D2" s="261"/>
      <c r="E2" s="273"/>
      <c r="F2" s="261"/>
      <c r="G2" s="261"/>
      <c r="H2" s="261"/>
      <c r="I2" s="261"/>
    </row>
    <row r="3" spans="2:9" ht="16.5" x14ac:dyDescent="0.3">
      <c r="B3" s="261"/>
      <c r="C3" s="362" t="s">
        <v>494</v>
      </c>
      <c r="D3" s="285"/>
      <c r="E3" s="284"/>
      <c r="F3" s="283"/>
      <c r="G3" s="282"/>
      <c r="H3" s="282"/>
      <c r="I3" s="261"/>
    </row>
    <row r="4" spans="2:9" ht="16.5" x14ac:dyDescent="0.3">
      <c r="B4" s="261"/>
      <c r="C4" s="288" t="s">
        <v>393</v>
      </c>
      <c r="D4" s="265"/>
      <c r="E4" s="264"/>
      <c r="F4" s="263"/>
      <c r="G4" s="265"/>
      <c r="H4" s="265"/>
      <c r="I4" s="261"/>
    </row>
    <row r="5" spans="2:9" ht="16.5" x14ac:dyDescent="0.3">
      <c r="B5" s="261"/>
      <c r="C5" s="363" t="s">
        <v>157</v>
      </c>
      <c r="D5" s="265"/>
      <c r="E5" s="264"/>
      <c r="F5" s="263"/>
      <c r="G5" s="263"/>
      <c r="H5" s="263"/>
      <c r="I5" s="261"/>
    </row>
    <row r="6" spans="2:9" ht="16.5" x14ac:dyDescent="0.3">
      <c r="B6" s="261"/>
      <c r="C6" s="363"/>
      <c r="D6" s="265"/>
      <c r="E6" s="264"/>
      <c r="F6" s="263"/>
      <c r="G6" s="265"/>
      <c r="H6" s="265"/>
      <c r="I6" s="261"/>
    </row>
    <row r="7" spans="2:9" ht="16.5" x14ac:dyDescent="0.3">
      <c r="B7" s="261"/>
      <c r="C7" s="364" t="s">
        <v>158</v>
      </c>
      <c r="D7" s="265"/>
      <c r="E7" s="272"/>
      <c r="F7" s="271"/>
      <c r="G7" s="270" t="s">
        <v>520</v>
      </c>
      <c r="H7" s="270" t="s">
        <v>159</v>
      </c>
      <c r="I7" s="261"/>
    </row>
    <row r="8" spans="2:9" ht="16.5" x14ac:dyDescent="0.3">
      <c r="B8" s="261"/>
      <c r="C8" s="365"/>
      <c r="D8" s="265"/>
      <c r="E8" s="264"/>
      <c r="F8" s="263"/>
      <c r="G8" s="265"/>
      <c r="H8" s="265"/>
      <c r="I8" s="261"/>
    </row>
    <row r="9" spans="2:9" ht="16.5" x14ac:dyDescent="0.3">
      <c r="B9" s="261"/>
      <c r="C9" s="366" t="s">
        <v>33</v>
      </c>
      <c r="D9" s="265"/>
      <c r="E9" s="264"/>
      <c r="F9" s="263"/>
      <c r="G9" s="343"/>
      <c r="H9" s="343"/>
      <c r="I9" s="261"/>
    </row>
    <row r="10" spans="2:9" ht="16.5" x14ac:dyDescent="0.3">
      <c r="B10" s="261"/>
      <c r="C10" s="367" t="s">
        <v>161</v>
      </c>
      <c r="D10" s="265"/>
      <c r="E10" s="264" t="s">
        <v>55</v>
      </c>
      <c r="F10" s="263"/>
      <c r="G10" s="318"/>
      <c r="H10" s="318"/>
      <c r="I10" s="261"/>
    </row>
    <row r="11" spans="2:9" ht="16.5" x14ac:dyDescent="0.3">
      <c r="B11" s="261"/>
      <c r="C11" s="367" t="s">
        <v>168</v>
      </c>
      <c r="D11" s="265"/>
      <c r="E11" s="264" t="s">
        <v>55</v>
      </c>
      <c r="F11" s="263"/>
      <c r="G11" s="318"/>
      <c r="H11" s="318"/>
      <c r="I11" s="261"/>
    </row>
    <row r="12" spans="2:9" ht="16.5" x14ac:dyDescent="0.3">
      <c r="B12" s="261"/>
      <c r="C12" s="368" t="s">
        <v>178</v>
      </c>
      <c r="D12" s="265"/>
      <c r="E12" s="264" t="s">
        <v>55</v>
      </c>
      <c r="F12" s="263"/>
      <c r="G12" s="318"/>
      <c r="H12" s="318"/>
      <c r="I12" s="261"/>
    </row>
    <row r="13" spans="2:9" ht="16.5" x14ac:dyDescent="0.3">
      <c r="B13" s="261"/>
      <c r="C13" s="369" t="s">
        <v>31</v>
      </c>
      <c r="D13" s="265"/>
      <c r="E13" s="264"/>
      <c r="F13" s="263"/>
      <c r="G13" s="344">
        <f>SUM(G10:G12)</f>
        <v>0</v>
      </c>
      <c r="H13" s="344">
        <f>SUM(H10:H12)</f>
        <v>0</v>
      </c>
      <c r="I13" s="261"/>
    </row>
    <row r="14" spans="2:9" ht="16.5" x14ac:dyDescent="0.3">
      <c r="B14" s="261"/>
      <c r="C14" s="370" t="s">
        <v>34</v>
      </c>
      <c r="D14" s="265"/>
      <c r="E14" s="264"/>
      <c r="F14" s="263"/>
      <c r="G14" s="345"/>
      <c r="H14" s="345"/>
      <c r="I14" s="261"/>
    </row>
    <row r="15" spans="2:9" ht="16.5" x14ac:dyDescent="0.3">
      <c r="B15" s="261"/>
      <c r="C15" s="371" t="s">
        <v>185</v>
      </c>
      <c r="D15" s="265"/>
      <c r="E15" s="264" t="s">
        <v>55</v>
      </c>
      <c r="F15" s="263"/>
      <c r="G15" s="318"/>
      <c r="H15" s="318"/>
      <c r="I15" s="261"/>
    </row>
    <row r="16" spans="2:9" ht="16.5" x14ac:dyDescent="0.3">
      <c r="B16" s="261"/>
      <c r="C16" s="371" t="s">
        <v>190</v>
      </c>
      <c r="D16" s="265"/>
      <c r="E16" s="264" t="s">
        <v>55</v>
      </c>
      <c r="F16" s="263"/>
      <c r="G16" s="318"/>
      <c r="H16" s="318"/>
      <c r="I16" s="261"/>
    </row>
    <row r="17" spans="2:12" ht="16.5" x14ac:dyDescent="0.3">
      <c r="B17" s="261"/>
      <c r="C17" s="371" t="s">
        <v>196</v>
      </c>
      <c r="D17" s="265"/>
      <c r="E17" s="264" t="s">
        <v>55</v>
      </c>
      <c r="F17" s="263"/>
      <c r="G17" s="318"/>
      <c r="H17" s="318"/>
      <c r="I17" s="261"/>
    </row>
    <row r="18" spans="2:12" ht="16.5" x14ac:dyDescent="0.3">
      <c r="B18" s="261"/>
      <c r="C18" s="371" t="s">
        <v>199</v>
      </c>
      <c r="D18" s="265"/>
      <c r="E18" s="264" t="s">
        <v>55</v>
      </c>
      <c r="F18" s="263"/>
      <c r="G18" s="318"/>
      <c r="H18" s="318"/>
      <c r="I18" s="261"/>
    </row>
    <row r="19" spans="2:12" ht="16.5" x14ac:dyDescent="0.3">
      <c r="B19" s="279"/>
      <c r="C19" s="372" t="s">
        <v>32</v>
      </c>
      <c r="D19" s="278"/>
      <c r="E19" s="277"/>
      <c r="F19" s="276"/>
      <c r="G19" s="346">
        <f>SUM(G15:G18)</f>
        <v>0</v>
      </c>
      <c r="H19" s="346">
        <f>SUM(H15:H18)</f>
        <v>0</v>
      </c>
      <c r="I19" s="279"/>
    </row>
    <row r="20" spans="2:12" ht="16.5" x14ac:dyDescent="0.3">
      <c r="B20" s="261"/>
      <c r="C20" s="370" t="s">
        <v>35</v>
      </c>
      <c r="D20" s="265"/>
      <c r="E20" s="264"/>
      <c r="F20" s="263"/>
      <c r="G20" s="347">
        <f>SUM(G21:G22)</f>
        <v>0</v>
      </c>
      <c r="H20" s="347">
        <f>SUM(H21:H22)</f>
        <v>0</v>
      </c>
      <c r="I20" s="261"/>
    </row>
    <row r="21" spans="2:12" ht="16.5" x14ac:dyDescent="0.3">
      <c r="B21" s="261"/>
      <c r="C21" s="373" t="s">
        <v>200</v>
      </c>
      <c r="D21" s="265"/>
      <c r="E21" s="264" t="s">
        <v>55</v>
      </c>
      <c r="F21" s="263"/>
      <c r="G21" s="318"/>
      <c r="H21" s="318"/>
      <c r="I21" s="261"/>
    </row>
    <row r="22" spans="2:12" ht="16.5" x14ac:dyDescent="0.3">
      <c r="B22" s="261"/>
      <c r="C22" s="373" t="s">
        <v>201</v>
      </c>
      <c r="D22" s="265"/>
      <c r="E22" s="264" t="s">
        <v>55</v>
      </c>
      <c r="F22" s="263"/>
      <c r="G22" s="318"/>
      <c r="H22" s="318"/>
      <c r="I22" s="261"/>
    </row>
    <row r="23" spans="2:12" ht="33" x14ac:dyDescent="0.3">
      <c r="B23" s="261"/>
      <c r="C23" s="370" t="s">
        <v>36</v>
      </c>
      <c r="D23" s="265"/>
      <c r="E23" s="264" t="s">
        <v>55</v>
      </c>
      <c r="F23" s="263"/>
      <c r="G23" s="318"/>
      <c r="H23" s="318"/>
      <c r="I23" s="261"/>
    </row>
    <row r="24" spans="2:12" ht="33" x14ac:dyDescent="0.3">
      <c r="B24" s="261"/>
      <c r="C24" s="370" t="s">
        <v>210</v>
      </c>
      <c r="D24" s="265"/>
      <c r="E24" s="264"/>
      <c r="F24" s="263"/>
      <c r="G24" s="347">
        <f>G19+G21-G23-G30-G33</f>
        <v>0</v>
      </c>
      <c r="H24" s="347">
        <f>H19+H21-H23-H30-H33</f>
        <v>0</v>
      </c>
      <c r="I24" s="261"/>
    </row>
    <row r="25" spans="2:12" ht="16.5" x14ac:dyDescent="0.3">
      <c r="B25" s="261"/>
      <c r="C25" s="364" t="s">
        <v>211</v>
      </c>
      <c r="D25" s="265"/>
      <c r="E25" s="264"/>
      <c r="F25" s="263"/>
      <c r="G25" s="347">
        <f>G13+G22+G24</f>
        <v>0</v>
      </c>
      <c r="H25" s="347">
        <f>H13+H22+H24</f>
        <v>0</v>
      </c>
      <c r="I25" s="261"/>
    </row>
    <row r="26" spans="2:12" ht="33" x14ac:dyDescent="0.3">
      <c r="B26" s="261"/>
      <c r="C26" s="364" t="s">
        <v>493</v>
      </c>
      <c r="D26" s="265"/>
      <c r="E26" s="264" t="s">
        <v>55</v>
      </c>
      <c r="F26" s="263"/>
      <c r="G26" s="318"/>
      <c r="H26" s="318"/>
      <c r="I26" s="261"/>
    </row>
    <row r="27" spans="2:12" ht="16.5" x14ac:dyDescent="0.3">
      <c r="B27" s="261"/>
      <c r="C27" s="364" t="s">
        <v>215</v>
      </c>
      <c r="D27" s="265"/>
      <c r="E27" s="264" t="s">
        <v>55</v>
      </c>
      <c r="F27" s="263"/>
      <c r="G27" s="318"/>
      <c r="H27" s="318"/>
      <c r="I27" s="261"/>
    </row>
    <row r="28" spans="2:12" ht="16.5" x14ac:dyDescent="0.3">
      <c r="B28" s="261"/>
      <c r="C28" s="364" t="s">
        <v>37</v>
      </c>
      <c r="D28" s="265"/>
      <c r="E28" s="264"/>
      <c r="F28" s="263"/>
      <c r="G28" s="348">
        <f>G29+G32</f>
        <v>0</v>
      </c>
      <c r="H28" s="348">
        <f>H29+H32</f>
        <v>0</v>
      </c>
      <c r="I28" s="261"/>
    </row>
    <row r="29" spans="2:12" ht="16.5" x14ac:dyDescent="0.3">
      <c r="B29" s="261"/>
      <c r="C29" s="367" t="s">
        <v>38</v>
      </c>
      <c r="D29" s="265"/>
      <c r="E29" s="264"/>
      <c r="F29" s="263"/>
      <c r="G29" s="347">
        <f>SUM(G30:G31)</f>
        <v>0</v>
      </c>
      <c r="H29" s="347">
        <f>SUM(H30:H31)</f>
        <v>0</v>
      </c>
      <c r="I29" s="261"/>
      <c r="L29" s="281"/>
    </row>
    <row r="30" spans="2:12" ht="16.5" x14ac:dyDescent="0.3">
      <c r="B30" s="261"/>
      <c r="C30" s="367" t="s">
        <v>200</v>
      </c>
      <c r="D30" s="265"/>
      <c r="E30" s="264" t="s">
        <v>55</v>
      </c>
      <c r="F30" s="263"/>
      <c r="G30" s="318"/>
      <c r="H30" s="318"/>
      <c r="I30" s="261"/>
    </row>
    <row r="31" spans="2:12" ht="16.5" x14ac:dyDescent="0.3">
      <c r="B31" s="261"/>
      <c r="C31" s="367" t="s">
        <v>201</v>
      </c>
      <c r="D31" s="265"/>
      <c r="E31" s="264" t="s">
        <v>55</v>
      </c>
      <c r="F31" s="263"/>
      <c r="G31" s="318"/>
      <c r="H31" s="318"/>
      <c r="I31" s="261"/>
    </row>
    <row r="32" spans="2:12" ht="16.5" x14ac:dyDescent="0.3">
      <c r="B32" s="261"/>
      <c r="C32" s="373" t="s">
        <v>39</v>
      </c>
      <c r="D32" s="265"/>
      <c r="E32" s="264"/>
      <c r="F32" s="263"/>
      <c r="G32" s="347">
        <f>SUM(G33:G34)</f>
        <v>0</v>
      </c>
      <c r="H32" s="347">
        <f>SUM(H33:H34)</f>
        <v>0</v>
      </c>
      <c r="I32" s="261"/>
    </row>
    <row r="33" spans="2:9" ht="16.5" x14ac:dyDescent="0.3">
      <c r="B33" s="261"/>
      <c r="C33" s="367" t="s">
        <v>200</v>
      </c>
      <c r="D33" s="265"/>
      <c r="E33" s="264" t="s">
        <v>55</v>
      </c>
      <c r="F33" s="263"/>
      <c r="G33" s="318"/>
      <c r="H33" s="318"/>
      <c r="I33" s="261"/>
    </row>
    <row r="34" spans="2:9" ht="16.5" x14ac:dyDescent="0.3">
      <c r="B34" s="261"/>
      <c r="C34" s="367" t="s">
        <v>201</v>
      </c>
      <c r="D34" s="265"/>
      <c r="E34" s="264" t="s">
        <v>55</v>
      </c>
      <c r="F34" s="263"/>
      <c r="G34" s="318"/>
      <c r="H34" s="318"/>
      <c r="I34" s="261"/>
    </row>
    <row r="35" spans="2:9" ht="16.5" x14ac:dyDescent="0.3">
      <c r="B35" s="261"/>
      <c r="C35" s="364" t="s">
        <v>42</v>
      </c>
      <c r="D35" s="265"/>
      <c r="E35" s="264"/>
      <c r="F35" s="263"/>
      <c r="G35" s="348"/>
      <c r="H35" s="348"/>
      <c r="I35" s="261"/>
    </row>
    <row r="36" spans="2:9" ht="16.5" x14ac:dyDescent="0.3">
      <c r="B36" s="261"/>
      <c r="C36" s="364" t="s">
        <v>219</v>
      </c>
      <c r="D36" s="265"/>
      <c r="E36" s="264" t="s">
        <v>55</v>
      </c>
      <c r="F36" s="263"/>
      <c r="G36" s="318"/>
      <c r="H36" s="318"/>
      <c r="I36" s="261"/>
    </row>
    <row r="37" spans="2:9" ht="16.5" x14ac:dyDescent="0.3">
      <c r="B37" s="261"/>
      <c r="C37" s="364" t="s">
        <v>492</v>
      </c>
      <c r="D37" s="265"/>
      <c r="E37" s="264" t="s">
        <v>55</v>
      </c>
      <c r="F37" s="263"/>
      <c r="G37" s="318"/>
      <c r="H37" s="318"/>
      <c r="I37" s="261"/>
    </row>
    <row r="38" spans="2:9" ht="16.5" x14ac:dyDescent="0.3">
      <c r="B38" s="261"/>
      <c r="C38" s="364" t="s">
        <v>491</v>
      </c>
      <c r="D38" s="265"/>
      <c r="E38" s="264" t="s">
        <v>55</v>
      </c>
      <c r="F38" s="263"/>
      <c r="G38" s="318"/>
      <c r="H38" s="318"/>
      <c r="I38" s="261"/>
    </row>
    <row r="39" spans="2:9" ht="49.5" x14ac:dyDescent="0.3">
      <c r="B39" s="261"/>
      <c r="C39" s="374" t="s">
        <v>490</v>
      </c>
      <c r="D39" s="265"/>
      <c r="E39" s="264" t="s">
        <v>488</v>
      </c>
      <c r="F39" s="263"/>
      <c r="G39" s="318"/>
      <c r="H39" s="318"/>
      <c r="I39" s="261"/>
    </row>
    <row r="40" spans="2:9" ht="33" x14ac:dyDescent="0.3">
      <c r="B40" s="261"/>
      <c r="C40" s="374" t="s">
        <v>489</v>
      </c>
      <c r="D40" s="265"/>
      <c r="E40" s="264" t="s">
        <v>488</v>
      </c>
      <c r="F40" s="263"/>
      <c r="G40" s="318"/>
      <c r="H40" s="318"/>
      <c r="I40" s="261"/>
    </row>
    <row r="41" spans="2:9" ht="16.5" x14ac:dyDescent="0.3">
      <c r="B41" s="279"/>
      <c r="C41" s="375" t="s">
        <v>487</v>
      </c>
      <c r="D41" s="278"/>
      <c r="E41" s="277"/>
      <c r="F41" s="280"/>
      <c r="G41" s="349">
        <f>G42+G43</f>
        <v>0</v>
      </c>
      <c r="H41" s="349">
        <f>H42+H43</f>
        <v>0</v>
      </c>
      <c r="I41" s="279"/>
    </row>
    <row r="42" spans="2:9" ht="33" x14ac:dyDescent="0.3">
      <c r="B42" s="261"/>
      <c r="C42" s="376" t="s">
        <v>486</v>
      </c>
      <c r="D42" s="265"/>
      <c r="E42" s="264" t="s">
        <v>55</v>
      </c>
      <c r="F42" s="263"/>
      <c r="G42" s="319"/>
      <c r="H42" s="319"/>
      <c r="I42" s="261"/>
    </row>
    <row r="43" spans="2:9" ht="33" x14ac:dyDescent="0.3">
      <c r="B43" s="261"/>
      <c r="C43" s="377" t="s">
        <v>485</v>
      </c>
      <c r="D43" s="265"/>
      <c r="E43" s="264" t="s">
        <v>55</v>
      </c>
      <c r="F43" s="263"/>
      <c r="G43" s="318"/>
      <c r="H43" s="318"/>
      <c r="I43" s="261"/>
    </row>
    <row r="44" spans="2:9" ht="16.5" x14ac:dyDescent="0.3">
      <c r="B44" s="279"/>
      <c r="C44" s="372" t="s">
        <v>43</v>
      </c>
      <c r="D44" s="278"/>
      <c r="E44" s="277"/>
      <c r="F44" s="276"/>
      <c r="G44" s="346">
        <f>G36+G37+G38+G39+G40-G41</f>
        <v>0</v>
      </c>
      <c r="H44" s="346">
        <f>H36+H37+H38+H39+H40-H41</f>
        <v>0</v>
      </c>
      <c r="I44" s="279"/>
    </row>
    <row r="45" spans="2:9" ht="33" x14ac:dyDescent="0.3">
      <c r="B45" s="261"/>
      <c r="C45" s="373" t="s">
        <v>484</v>
      </c>
      <c r="D45" s="265"/>
      <c r="E45" s="264" t="s">
        <v>55</v>
      </c>
      <c r="F45" s="263"/>
      <c r="G45" s="318"/>
      <c r="H45" s="318"/>
      <c r="I45" s="261"/>
    </row>
    <row r="46" spans="2:9" ht="49.5" x14ac:dyDescent="0.3">
      <c r="B46" s="261"/>
      <c r="C46" s="373" t="s">
        <v>483</v>
      </c>
      <c r="D46" s="265"/>
      <c r="E46" s="264" t="s">
        <v>55</v>
      </c>
      <c r="F46" s="263"/>
      <c r="G46" s="318"/>
      <c r="H46" s="318"/>
      <c r="I46" s="261"/>
    </row>
    <row r="47" spans="2:9" ht="29.45" customHeight="1" x14ac:dyDescent="0.3">
      <c r="B47" s="261"/>
      <c r="C47" s="373" t="s">
        <v>482</v>
      </c>
      <c r="D47" s="265"/>
      <c r="E47" s="264" t="s">
        <v>55</v>
      </c>
      <c r="F47" s="263"/>
      <c r="G47" s="318"/>
      <c r="H47" s="318"/>
      <c r="I47" s="261"/>
    </row>
    <row r="48" spans="2:9" ht="33" x14ac:dyDescent="0.3">
      <c r="B48" s="261"/>
      <c r="C48" s="373" t="s">
        <v>481</v>
      </c>
      <c r="D48" s="265"/>
      <c r="E48" s="264" t="s">
        <v>55</v>
      </c>
      <c r="F48" s="263"/>
      <c r="G48" s="318"/>
      <c r="H48" s="318"/>
      <c r="I48" s="261"/>
    </row>
    <row r="49" spans="2:9" ht="16.5" x14ac:dyDescent="0.3">
      <c r="B49" s="261"/>
      <c r="C49" s="378" t="s">
        <v>480</v>
      </c>
      <c r="D49" s="265"/>
      <c r="E49" s="264" t="s">
        <v>55</v>
      </c>
      <c r="F49" s="263"/>
      <c r="G49" s="318"/>
      <c r="H49" s="318"/>
      <c r="I49" s="261"/>
    </row>
    <row r="50" spans="2:9" ht="16.5" x14ac:dyDescent="0.3">
      <c r="B50" s="261"/>
      <c r="C50" s="372" t="s">
        <v>241</v>
      </c>
      <c r="D50" s="278"/>
      <c r="E50" s="277"/>
      <c r="F50" s="276"/>
      <c r="G50" s="346">
        <f>G44+G45+G46+G47+G48</f>
        <v>0</v>
      </c>
      <c r="H50" s="346">
        <f>H44+H45+H46+H47+H48</f>
        <v>0</v>
      </c>
      <c r="I50" s="261"/>
    </row>
    <row r="51" spans="2:9" ht="16.5" x14ac:dyDescent="0.3">
      <c r="B51" s="261"/>
      <c r="C51" s="379"/>
      <c r="D51" s="265"/>
      <c r="E51" s="264"/>
      <c r="F51" s="263"/>
      <c r="G51" s="323"/>
      <c r="H51" s="323"/>
      <c r="I51" s="261"/>
    </row>
    <row r="52" spans="2:9" ht="16.5" x14ac:dyDescent="0.3">
      <c r="B52" s="261"/>
      <c r="C52" s="380" t="s">
        <v>44</v>
      </c>
      <c r="D52" s="265"/>
      <c r="E52" s="264"/>
      <c r="F52" s="263"/>
      <c r="G52" s="350" t="str">
        <f>IFERROR(IF(ABS(G13+G19+G20-G23-G26-G28-G50)&gt;1,"ERROR","OK"),"OK")</f>
        <v>OK</v>
      </c>
      <c r="H52" s="350" t="str">
        <f>IFERROR(IF(ABS(H13+H19+H20-H23-H26-H28-H50)&gt;1,"ERROR","OK"),"OK")</f>
        <v>OK</v>
      </c>
      <c r="I52" s="261"/>
    </row>
    <row r="53" spans="2:9" x14ac:dyDescent="0.25">
      <c r="B53" s="261"/>
      <c r="C53" s="287"/>
      <c r="D53" s="261"/>
      <c r="E53" s="273"/>
      <c r="F53" s="261"/>
      <c r="G53" s="261"/>
      <c r="H53" s="261"/>
      <c r="I53" s="261"/>
    </row>
    <row r="54" spans="2:9" x14ac:dyDescent="0.25">
      <c r="B54" s="274"/>
      <c r="C54" s="286"/>
      <c r="D54" s="274"/>
      <c r="E54" s="275"/>
      <c r="F54" s="274"/>
      <c r="G54" s="274"/>
      <c r="H54" s="274"/>
      <c r="I54" s="274"/>
    </row>
    <row r="55" spans="2:9" x14ac:dyDescent="0.25">
      <c r="B55" s="261"/>
      <c r="C55" s="287"/>
      <c r="D55" s="261"/>
      <c r="E55" s="273"/>
      <c r="F55" s="261"/>
      <c r="G55" s="261"/>
      <c r="H55" s="261"/>
      <c r="I55" s="261"/>
    </row>
    <row r="56" spans="2:9" ht="33" x14ac:dyDescent="0.3">
      <c r="B56" s="261"/>
      <c r="C56" s="364" t="s">
        <v>479</v>
      </c>
      <c r="D56" s="265"/>
      <c r="E56" s="272"/>
      <c r="F56" s="271"/>
      <c r="G56" s="270" t="s">
        <v>520</v>
      </c>
      <c r="H56" s="270" t="s">
        <v>159</v>
      </c>
      <c r="I56" s="261"/>
    </row>
    <row r="57" spans="2:9" ht="16.5" x14ac:dyDescent="0.3">
      <c r="B57" s="261"/>
      <c r="C57" s="365"/>
      <c r="D57" s="265"/>
      <c r="E57" s="264"/>
      <c r="F57" s="263"/>
      <c r="G57" s="265"/>
      <c r="H57" s="265"/>
      <c r="I57" s="261"/>
    </row>
    <row r="58" spans="2:9" ht="33" x14ac:dyDescent="0.3">
      <c r="B58" s="261"/>
      <c r="C58" s="381" t="s">
        <v>478</v>
      </c>
      <c r="D58" s="265"/>
      <c r="E58" s="264"/>
      <c r="F58" s="263"/>
      <c r="G58" s="351">
        <f>SUM(G59:G79)</f>
        <v>0</v>
      </c>
      <c r="H58" s="351">
        <f>SUM(H59:H79)</f>
        <v>0</v>
      </c>
      <c r="I58" s="261"/>
    </row>
    <row r="59" spans="2:9" ht="66" x14ac:dyDescent="0.3">
      <c r="B59" s="261"/>
      <c r="C59" s="382" t="s">
        <v>477</v>
      </c>
      <c r="D59" s="265"/>
      <c r="E59" s="264" t="s">
        <v>55</v>
      </c>
      <c r="F59" s="263"/>
      <c r="G59" s="318"/>
      <c r="H59" s="318"/>
      <c r="I59" s="261"/>
    </row>
    <row r="60" spans="2:9" ht="33" x14ac:dyDescent="0.3">
      <c r="B60" s="261"/>
      <c r="C60" s="382" t="s">
        <v>476</v>
      </c>
      <c r="D60" s="265"/>
      <c r="E60" s="264" t="s">
        <v>55</v>
      </c>
      <c r="F60" s="263"/>
      <c r="G60" s="318"/>
      <c r="H60" s="318"/>
      <c r="I60" s="261"/>
    </row>
    <row r="61" spans="2:9" ht="16.5" x14ac:dyDescent="0.3">
      <c r="B61" s="261"/>
      <c r="C61" s="382" t="s">
        <v>475</v>
      </c>
      <c r="D61" s="265"/>
      <c r="E61" s="264" t="s">
        <v>55</v>
      </c>
      <c r="F61" s="263"/>
      <c r="G61" s="318"/>
      <c r="H61" s="318"/>
      <c r="I61" s="261"/>
    </row>
    <row r="62" spans="2:9" ht="28.9" customHeight="1" x14ac:dyDescent="0.3">
      <c r="B62" s="261"/>
      <c r="C62" s="382" t="s">
        <v>474</v>
      </c>
      <c r="D62" s="265"/>
      <c r="E62" s="264" t="s">
        <v>55</v>
      </c>
      <c r="F62" s="263"/>
      <c r="G62" s="318"/>
      <c r="H62" s="318"/>
      <c r="I62" s="261"/>
    </row>
    <row r="63" spans="2:9" ht="16.5" x14ac:dyDescent="0.3">
      <c r="B63" s="261"/>
      <c r="C63" s="382" t="s">
        <v>473</v>
      </c>
      <c r="D63" s="265"/>
      <c r="E63" s="264" t="s">
        <v>55</v>
      </c>
      <c r="F63" s="263"/>
      <c r="G63" s="318"/>
      <c r="H63" s="318"/>
      <c r="I63" s="261"/>
    </row>
    <row r="64" spans="2:9" ht="45.6" customHeight="1" x14ac:dyDescent="0.3">
      <c r="B64" s="261"/>
      <c r="C64" s="382" t="s">
        <v>472</v>
      </c>
      <c r="D64" s="265"/>
      <c r="E64" s="264" t="s">
        <v>55</v>
      </c>
      <c r="F64" s="263"/>
      <c r="G64" s="318"/>
      <c r="H64" s="318"/>
      <c r="I64" s="261"/>
    </row>
    <row r="65" spans="2:9" ht="49.5" x14ac:dyDescent="0.3">
      <c r="B65" s="261"/>
      <c r="C65" s="382" t="s">
        <v>471</v>
      </c>
      <c r="D65" s="265"/>
      <c r="E65" s="264" t="s">
        <v>55</v>
      </c>
      <c r="F65" s="263"/>
      <c r="G65" s="318"/>
      <c r="H65" s="318"/>
      <c r="I65" s="261"/>
    </row>
    <row r="66" spans="2:9" ht="33" x14ac:dyDescent="0.3">
      <c r="B66" s="261"/>
      <c r="C66" s="382" t="s">
        <v>470</v>
      </c>
      <c r="D66" s="265"/>
      <c r="E66" s="264" t="s">
        <v>55</v>
      </c>
      <c r="F66" s="263"/>
      <c r="G66" s="318"/>
      <c r="H66" s="318"/>
      <c r="I66" s="261"/>
    </row>
    <row r="67" spans="2:9" ht="26.45" customHeight="1" x14ac:dyDescent="0.3">
      <c r="B67" s="261"/>
      <c r="C67" s="382" t="s">
        <v>469</v>
      </c>
      <c r="D67" s="265"/>
      <c r="E67" s="264" t="s">
        <v>55</v>
      </c>
      <c r="F67" s="263"/>
      <c r="G67" s="318"/>
      <c r="H67" s="318"/>
      <c r="I67" s="261"/>
    </row>
    <row r="68" spans="2:9" ht="16.5" x14ac:dyDescent="0.3">
      <c r="B68" s="261"/>
      <c r="C68" s="382" t="s">
        <v>468</v>
      </c>
      <c r="D68" s="265"/>
      <c r="E68" s="264" t="s">
        <v>55</v>
      </c>
      <c r="F68" s="263"/>
      <c r="G68" s="318"/>
      <c r="H68" s="318"/>
      <c r="I68" s="261"/>
    </row>
    <row r="69" spans="2:9" ht="33" x14ac:dyDescent="0.3">
      <c r="B69" s="261"/>
      <c r="C69" s="382" t="s">
        <v>467</v>
      </c>
      <c r="D69" s="265"/>
      <c r="E69" s="264" t="s">
        <v>55</v>
      </c>
      <c r="F69" s="263"/>
      <c r="G69" s="318"/>
      <c r="H69" s="318"/>
      <c r="I69" s="261"/>
    </row>
    <row r="70" spans="2:9" ht="16.5" x14ac:dyDescent="0.3">
      <c r="B70" s="261"/>
      <c r="C70" s="382" t="s">
        <v>423</v>
      </c>
      <c r="D70" s="265"/>
      <c r="E70" s="264" t="s">
        <v>55</v>
      </c>
      <c r="F70" s="263"/>
      <c r="G70" s="318"/>
      <c r="H70" s="318"/>
      <c r="I70" s="261"/>
    </row>
    <row r="71" spans="2:9" ht="45" customHeight="1" x14ac:dyDescent="0.3">
      <c r="B71" s="261"/>
      <c r="C71" s="382" t="s">
        <v>466</v>
      </c>
      <c r="D71" s="265"/>
      <c r="E71" s="264" t="s">
        <v>55</v>
      </c>
      <c r="F71" s="263"/>
      <c r="G71" s="318"/>
      <c r="H71" s="318"/>
      <c r="I71" s="261"/>
    </row>
    <row r="72" spans="2:9" ht="16.5" x14ac:dyDescent="0.3">
      <c r="B72" s="261"/>
      <c r="C72" s="382" t="s">
        <v>465</v>
      </c>
      <c r="D72" s="265"/>
      <c r="E72" s="264" t="s">
        <v>55</v>
      </c>
      <c r="F72" s="263"/>
      <c r="G72" s="318"/>
      <c r="H72" s="318"/>
      <c r="I72" s="261"/>
    </row>
    <row r="73" spans="2:9" ht="16.5" x14ac:dyDescent="0.3">
      <c r="B73" s="261"/>
      <c r="C73" s="382" t="s">
        <v>464</v>
      </c>
      <c r="D73" s="265"/>
      <c r="E73" s="264" t="s">
        <v>55</v>
      </c>
      <c r="F73" s="263"/>
      <c r="G73" s="318"/>
      <c r="H73" s="318"/>
      <c r="I73" s="261"/>
    </row>
    <row r="74" spans="2:9" ht="33" x14ac:dyDescent="0.3">
      <c r="B74" s="261"/>
      <c r="C74" s="382" t="s">
        <v>463</v>
      </c>
      <c r="D74" s="265"/>
      <c r="E74" s="264" t="s">
        <v>55</v>
      </c>
      <c r="F74" s="263"/>
      <c r="G74" s="318"/>
      <c r="H74" s="318"/>
      <c r="I74" s="261"/>
    </row>
    <row r="75" spans="2:9" ht="33" x14ac:dyDescent="0.3">
      <c r="B75" s="261"/>
      <c r="C75" s="382" t="s">
        <v>462</v>
      </c>
      <c r="D75" s="265"/>
      <c r="E75" s="264" t="s">
        <v>55</v>
      </c>
      <c r="F75" s="263"/>
      <c r="G75" s="318"/>
      <c r="H75" s="318"/>
      <c r="I75" s="261"/>
    </row>
    <row r="76" spans="2:9" ht="16.5" x14ac:dyDescent="0.3">
      <c r="B76" s="261"/>
      <c r="C76" s="382" t="s">
        <v>424</v>
      </c>
      <c r="D76" s="265"/>
      <c r="E76" s="264" t="s">
        <v>55</v>
      </c>
      <c r="F76" s="263"/>
      <c r="G76" s="318"/>
      <c r="H76" s="318"/>
      <c r="I76" s="261"/>
    </row>
    <row r="77" spans="2:9" ht="49.5" x14ac:dyDescent="0.3">
      <c r="B77" s="261"/>
      <c r="C77" s="383" t="s">
        <v>461</v>
      </c>
      <c r="D77" s="265"/>
      <c r="E77" s="264" t="s">
        <v>55</v>
      </c>
      <c r="F77" s="263"/>
      <c r="G77" s="318"/>
      <c r="H77" s="318"/>
      <c r="I77" s="261"/>
    </row>
    <row r="78" spans="2:9" ht="33" x14ac:dyDescent="0.3">
      <c r="B78" s="261"/>
      <c r="C78" s="384" t="s">
        <v>460</v>
      </c>
      <c r="D78" s="265"/>
      <c r="E78" s="264" t="s">
        <v>55</v>
      </c>
      <c r="F78" s="263"/>
      <c r="G78" s="318"/>
      <c r="H78" s="318"/>
      <c r="I78" s="261"/>
    </row>
    <row r="79" spans="2:9" ht="16.5" x14ac:dyDescent="0.3">
      <c r="B79" s="261"/>
      <c r="C79" s="383" t="s">
        <v>459</v>
      </c>
      <c r="D79" s="265"/>
      <c r="E79" s="264" t="s">
        <v>55</v>
      </c>
      <c r="F79" s="263"/>
      <c r="G79" s="318"/>
      <c r="H79" s="318"/>
      <c r="I79" s="261"/>
    </row>
    <row r="80" spans="2:9" ht="33" x14ac:dyDescent="0.3">
      <c r="B80" s="261"/>
      <c r="C80" s="385" t="s">
        <v>458</v>
      </c>
      <c r="D80" s="265"/>
      <c r="E80" s="264"/>
      <c r="F80" s="263"/>
      <c r="G80" s="352">
        <f>G99+G96+G93+G91+G90+G88+G87+G86+G85+G84+G81</f>
        <v>0</v>
      </c>
      <c r="H80" s="352">
        <f>H99+H96+H93+H91+H90+H88+H87+H86+H85+H84+H81</f>
        <v>0</v>
      </c>
      <c r="I80" s="261"/>
    </row>
    <row r="81" spans="2:9" ht="16.5" x14ac:dyDescent="0.3">
      <c r="B81" s="261"/>
      <c r="C81" s="386" t="s">
        <v>457</v>
      </c>
      <c r="D81" s="265"/>
      <c r="E81" s="264" t="s">
        <v>55</v>
      </c>
      <c r="F81" s="263"/>
      <c r="G81" s="318"/>
      <c r="H81" s="318"/>
      <c r="I81" s="261"/>
    </row>
    <row r="82" spans="2:9" ht="33" customHeight="1" x14ac:dyDescent="0.3">
      <c r="B82" s="261"/>
      <c r="C82" s="387" t="s">
        <v>456</v>
      </c>
      <c r="D82" s="265"/>
      <c r="E82" s="264" t="s">
        <v>55</v>
      </c>
      <c r="F82" s="263"/>
      <c r="G82" s="318"/>
      <c r="H82" s="318"/>
      <c r="I82" s="261"/>
    </row>
    <row r="83" spans="2:9" ht="16.5" x14ac:dyDescent="0.3">
      <c r="B83" s="261"/>
      <c r="C83" s="387" t="s">
        <v>455</v>
      </c>
      <c r="D83" s="265"/>
      <c r="E83" s="264" t="s">
        <v>55</v>
      </c>
      <c r="F83" s="263"/>
      <c r="G83" s="318"/>
      <c r="H83" s="318"/>
      <c r="I83" s="261"/>
    </row>
    <row r="84" spans="2:9" ht="16.5" x14ac:dyDescent="0.3">
      <c r="B84" s="261"/>
      <c r="C84" s="382" t="s">
        <v>454</v>
      </c>
      <c r="D84" s="265"/>
      <c r="E84" s="264" t="s">
        <v>55</v>
      </c>
      <c r="F84" s="263"/>
      <c r="G84" s="318"/>
      <c r="H84" s="318"/>
      <c r="I84" s="261"/>
    </row>
    <row r="85" spans="2:9" ht="32.450000000000003" customHeight="1" x14ac:dyDescent="0.3">
      <c r="B85" s="261"/>
      <c r="C85" s="388" t="s">
        <v>453</v>
      </c>
      <c r="D85" s="265"/>
      <c r="E85" s="264" t="s">
        <v>55</v>
      </c>
      <c r="F85" s="263"/>
      <c r="G85" s="318"/>
      <c r="H85" s="318"/>
      <c r="I85" s="261"/>
    </row>
    <row r="86" spans="2:9" ht="16.5" x14ac:dyDescent="0.3">
      <c r="B86" s="261"/>
      <c r="C86" s="383" t="s">
        <v>452</v>
      </c>
      <c r="D86" s="265"/>
      <c r="E86" s="264" t="s">
        <v>55</v>
      </c>
      <c r="F86" s="263"/>
      <c r="G86" s="320"/>
      <c r="H86" s="320"/>
      <c r="I86" s="261"/>
    </row>
    <row r="87" spans="2:9" ht="16.5" x14ac:dyDescent="0.3">
      <c r="B87" s="261"/>
      <c r="C87" s="382" t="s">
        <v>451</v>
      </c>
      <c r="D87" s="265"/>
      <c r="E87" s="264" t="s">
        <v>55</v>
      </c>
      <c r="F87" s="263"/>
      <c r="G87" s="318"/>
      <c r="H87" s="318"/>
      <c r="I87" s="261"/>
    </row>
    <row r="88" spans="2:9" ht="16.5" x14ac:dyDescent="0.3">
      <c r="B88" s="261"/>
      <c r="C88" s="382" t="s">
        <v>450</v>
      </c>
      <c r="D88" s="265"/>
      <c r="E88" s="264" t="s">
        <v>55</v>
      </c>
      <c r="F88" s="263"/>
      <c r="G88" s="318"/>
      <c r="H88" s="318"/>
      <c r="I88" s="261"/>
    </row>
    <row r="89" spans="2:9" ht="16.5" x14ac:dyDescent="0.3">
      <c r="B89" s="261"/>
      <c r="C89" s="387" t="s">
        <v>449</v>
      </c>
      <c r="D89" s="265"/>
      <c r="E89" s="264" t="s">
        <v>55</v>
      </c>
      <c r="F89" s="263"/>
      <c r="G89" s="318"/>
      <c r="H89" s="318"/>
      <c r="I89" s="261"/>
    </row>
    <row r="90" spans="2:9" ht="16.5" x14ac:dyDescent="0.3">
      <c r="B90" s="261"/>
      <c r="C90" s="382" t="s">
        <v>448</v>
      </c>
      <c r="D90" s="265"/>
      <c r="E90" s="264" t="s">
        <v>55</v>
      </c>
      <c r="F90" s="263"/>
      <c r="G90" s="318"/>
      <c r="H90" s="318"/>
      <c r="I90" s="261"/>
    </row>
    <row r="91" spans="2:9" ht="16.5" x14ac:dyDescent="0.3">
      <c r="B91" s="261"/>
      <c r="C91" s="382" t="s">
        <v>447</v>
      </c>
      <c r="D91" s="265"/>
      <c r="E91" s="264" t="s">
        <v>55</v>
      </c>
      <c r="F91" s="263"/>
      <c r="G91" s="318"/>
      <c r="H91" s="318"/>
      <c r="I91" s="261"/>
    </row>
    <row r="92" spans="2:9" ht="16.5" x14ac:dyDescent="0.3">
      <c r="B92" s="261"/>
      <c r="C92" s="389" t="s">
        <v>446</v>
      </c>
      <c r="D92" s="265"/>
      <c r="E92" s="264" t="s">
        <v>55</v>
      </c>
      <c r="F92" s="263"/>
      <c r="G92" s="318"/>
      <c r="H92" s="318"/>
      <c r="I92" s="261"/>
    </row>
    <row r="93" spans="2:9" ht="16.5" x14ac:dyDescent="0.3">
      <c r="B93" s="261"/>
      <c r="C93" s="367" t="s">
        <v>445</v>
      </c>
      <c r="D93" s="265"/>
      <c r="E93" s="264" t="s">
        <v>55</v>
      </c>
      <c r="F93" s="263"/>
      <c r="G93" s="318"/>
      <c r="H93" s="318"/>
      <c r="I93" s="261"/>
    </row>
    <row r="94" spans="2:9" ht="33" x14ac:dyDescent="0.3">
      <c r="B94" s="261"/>
      <c r="C94" s="390" t="s">
        <v>444</v>
      </c>
      <c r="D94" s="265"/>
      <c r="E94" s="264" t="s">
        <v>55</v>
      </c>
      <c r="F94" s="263"/>
      <c r="G94" s="320"/>
      <c r="H94" s="320"/>
      <c r="I94" s="261"/>
    </row>
    <row r="95" spans="2:9" ht="49.5" x14ac:dyDescent="0.3">
      <c r="B95" s="261"/>
      <c r="C95" s="387" t="s">
        <v>443</v>
      </c>
      <c r="D95" s="265"/>
      <c r="E95" s="264" t="s">
        <v>55</v>
      </c>
      <c r="F95" s="263"/>
      <c r="G95" s="318"/>
      <c r="H95" s="318"/>
      <c r="I95" s="261"/>
    </row>
    <row r="96" spans="2:9" ht="16.5" x14ac:dyDescent="0.3">
      <c r="B96" s="261"/>
      <c r="C96" s="382" t="s">
        <v>442</v>
      </c>
      <c r="D96" s="265"/>
      <c r="E96" s="264" t="s">
        <v>55</v>
      </c>
      <c r="F96" s="263"/>
      <c r="G96" s="318"/>
      <c r="H96" s="318"/>
      <c r="I96" s="261"/>
    </row>
    <row r="97" spans="2:9" ht="16.5" x14ac:dyDescent="0.3">
      <c r="B97" s="261"/>
      <c r="C97" s="387" t="s">
        <v>441</v>
      </c>
      <c r="D97" s="265"/>
      <c r="E97" s="264" t="s">
        <v>55</v>
      </c>
      <c r="F97" s="263"/>
      <c r="G97" s="320"/>
      <c r="H97" s="320"/>
      <c r="I97" s="261"/>
    </row>
    <row r="98" spans="2:9" ht="16.5" x14ac:dyDescent="0.3">
      <c r="B98" s="261"/>
      <c r="C98" s="391" t="s">
        <v>440</v>
      </c>
      <c r="D98" s="265"/>
      <c r="E98" s="264" t="s">
        <v>55</v>
      </c>
      <c r="F98" s="263"/>
      <c r="G98" s="318"/>
      <c r="H98" s="318"/>
      <c r="I98" s="261"/>
    </row>
    <row r="99" spans="2:9" ht="33" x14ac:dyDescent="0.3">
      <c r="B99" s="261"/>
      <c r="C99" s="392" t="s">
        <v>439</v>
      </c>
      <c r="D99" s="265"/>
      <c r="E99" s="264"/>
      <c r="F99" s="263"/>
      <c r="G99" s="353">
        <f>G100+G101+G102</f>
        <v>0</v>
      </c>
      <c r="H99" s="353">
        <f>H100+H101+H102</f>
        <v>0</v>
      </c>
      <c r="I99" s="261"/>
    </row>
    <row r="100" spans="2:9" ht="30.6" customHeight="1" x14ac:dyDescent="0.3">
      <c r="B100" s="261"/>
      <c r="C100" s="382" t="s">
        <v>438</v>
      </c>
      <c r="D100" s="265"/>
      <c r="E100" s="264" t="s">
        <v>55</v>
      </c>
      <c r="F100" s="263"/>
      <c r="G100" s="320"/>
      <c r="H100" s="320"/>
      <c r="I100" s="261"/>
    </row>
    <row r="101" spans="2:9" ht="16.5" x14ac:dyDescent="0.3">
      <c r="B101" s="261"/>
      <c r="C101" s="382" t="s">
        <v>437</v>
      </c>
      <c r="D101" s="265"/>
      <c r="E101" s="264" t="s">
        <v>55</v>
      </c>
      <c r="F101" s="263"/>
      <c r="G101" s="318"/>
      <c r="H101" s="318"/>
      <c r="I101" s="261"/>
    </row>
    <row r="102" spans="2:9" ht="33" x14ac:dyDescent="0.3">
      <c r="B102" s="261"/>
      <c r="C102" s="388" t="s">
        <v>436</v>
      </c>
      <c r="D102" s="265"/>
      <c r="E102" s="264" t="s">
        <v>55</v>
      </c>
      <c r="F102" s="263"/>
      <c r="G102" s="318"/>
      <c r="H102" s="318"/>
      <c r="I102" s="261"/>
    </row>
    <row r="103" spans="2:9" ht="16.5" x14ac:dyDescent="0.3">
      <c r="B103" s="261"/>
      <c r="C103" s="385" t="s">
        <v>435</v>
      </c>
      <c r="D103" s="265"/>
      <c r="E103" s="264"/>
      <c r="F103" s="263"/>
      <c r="G103" s="354"/>
      <c r="H103" s="355"/>
      <c r="I103" s="261"/>
    </row>
    <row r="104" spans="2:9" ht="16.5" x14ac:dyDescent="0.3">
      <c r="B104" s="261"/>
      <c r="C104" s="386" t="s">
        <v>434</v>
      </c>
      <c r="D104" s="265"/>
      <c r="E104" s="264"/>
      <c r="F104" s="263"/>
      <c r="G104" s="356">
        <f>IF(G58&gt;G80,G58-G80,0)</f>
        <v>0</v>
      </c>
      <c r="H104" s="357">
        <f>IF(H58&gt;H80,H58-H80,0)</f>
        <v>0</v>
      </c>
      <c r="I104" s="261"/>
    </row>
    <row r="105" spans="2:9" ht="16.5" x14ac:dyDescent="0.3">
      <c r="B105" s="261"/>
      <c r="C105" s="388" t="s">
        <v>429</v>
      </c>
      <c r="D105" s="265"/>
      <c r="E105" s="264"/>
      <c r="F105" s="263"/>
      <c r="G105" s="358">
        <f>IF(G58&lt;G80,G80-G58,0)</f>
        <v>0</v>
      </c>
      <c r="H105" s="358">
        <f>IF(H58&lt;H80,H80-H58,0)</f>
        <v>0</v>
      </c>
      <c r="I105" s="261"/>
    </row>
    <row r="106" spans="2:9" ht="33" x14ac:dyDescent="0.3">
      <c r="B106" s="261"/>
      <c r="C106" s="393" t="s">
        <v>433</v>
      </c>
      <c r="D106" s="265"/>
      <c r="E106" s="264" t="s">
        <v>55</v>
      </c>
      <c r="F106" s="263"/>
      <c r="G106" s="318"/>
      <c r="H106" s="318"/>
      <c r="I106" s="261"/>
    </row>
    <row r="107" spans="2:9" ht="44.45" customHeight="1" x14ac:dyDescent="0.3">
      <c r="B107" s="261"/>
      <c r="C107" s="394" t="s">
        <v>432</v>
      </c>
      <c r="D107" s="265"/>
      <c r="E107" s="264" t="s">
        <v>55</v>
      </c>
      <c r="F107" s="263"/>
      <c r="G107" s="320"/>
      <c r="H107" s="320"/>
      <c r="I107" s="261"/>
    </row>
    <row r="108" spans="2:9" ht="33" x14ac:dyDescent="0.3">
      <c r="B108" s="261"/>
      <c r="C108" s="385" t="s">
        <v>431</v>
      </c>
      <c r="D108" s="265"/>
      <c r="E108" s="264"/>
      <c r="F108" s="263"/>
      <c r="G108" s="353"/>
      <c r="H108" s="353"/>
      <c r="I108" s="261"/>
    </row>
    <row r="109" spans="2:9" ht="33" x14ac:dyDescent="0.3">
      <c r="B109" s="261"/>
      <c r="C109" s="392" t="s">
        <v>430</v>
      </c>
      <c r="D109" s="265"/>
      <c r="E109" s="264"/>
      <c r="F109" s="263"/>
      <c r="G109" s="356">
        <f>IF(G106&gt;G107,G106-G107,0)</f>
        <v>0</v>
      </c>
      <c r="H109" s="356">
        <f>IF(H106&gt;H107,H106-H107,0)</f>
        <v>0</v>
      </c>
      <c r="I109" s="261"/>
    </row>
    <row r="110" spans="2:9" ht="16.5" x14ac:dyDescent="0.3">
      <c r="B110" s="261"/>
      <c r="C110" s="392" t="s">
        <v>429</v>
      </c>
      <c r="D110" s="265"/>
      <c r="E110" s="264"/>
      <c r="F110" s="263"/>
      <c r="G110" s="359">
        <f>IF(G106&lt;G107,G107-G106,0)</f>
        <v>0</v>
      </c>
      <c r="H110" s="359">
        <f>IF(H106&lt;H107,H107-H106,0)</f>
        <v>0</v>
      </c>
      <c r="I110" s="261"/>
    </row>
    <row r="111" spans="2:9" ht="16.5" x14ac:dyDescent="0.3">
      <c r="B111" s="261"/>
      <c r="C111" s="393" t="s">
        <v>428</v>
      </c>
      <c r="D111" s="265"/>
      <c r="E111" s="264"/>
      <c r="F111" s="263"/>
      <c r="G111" s="360">
        <f>G112+G114+G115+G116+G117+G118+G119+G123</f>
        <v>0</v>
      </c>
      <c r="H111" s="360">
        <f>H112+H114+H115+H116+H117+H118+H119+H123</f>
        <v>0</v>
      </c>
      <c r="I111" s="261"/>
    </row>
    <row r="112" spans="2:9" ht="16.5" x14ac:dyDescent="0.3">
      <c r="B112" s="261"/>
      <c r="C112" s="386" t="s">
        <v>427</v>
      </c>
      <c r="D112" s="265"/>
      <c r="E112" s="264" t="s">
        <v>55</v>
      </c>
      <c r="F112" s="263"/>
      <c r="G112" s="320"/>
      <c r="H112" s="320"/>
      <c r="I112" s="261"/>
    </row>
    <row r="113" spans="2:9" ht="25.5" x14ac:dyDescent="0.3">
      <c r="B113" s="261"/>
      <c r="C113" s="33" t="s">
        <v>531</v>
      </c>
      <c r="D113" s="6"/>
      <c r="E113" s="7"/>
      <c r="F113" s="7"/>
      <c r="G113" s="6"/>
      <c r="H113" s="114"/>
      <c r="I113" s="261"/>
    </row>
    <row r="114" spans="2:9" ht="33" x14ac:dyDescent="0.3">
      <c r="B114" s="261"/>
      <c r="C114" s="382" t="s">
        <v>426</v>
      </c>
      <c r="D114" s="265"/>
      <c r="E114" s="264" t="s">
        <v>249</v>
      </c>
      <c r="F114" s="263"/>
      <c r="G114" s="320"/>
      <c r="H114" s="320"/>
      <c r="I114" s="261"/>
    </row>
    <row r="115" spans="2:9" ht="16.5" x14ac:dyDescent="0.3">
      <c r="B115" s="261"/>
      <c r="C115" s="395" t="s">
        <v>425</v>
      </c>
      <c r="D115" s="265"/>
      <c r="E115" s="264" t="s">
        <v>55</v>
      </c>
      <c r="F115" s="263"/>
      <c r="G115" s="320"/>
      <c r="H115" s="320"/>
      <c r="I115" s="261"/>
    </row>
    <row r="116" spans="2:9" ht="16.5" x14ac:dyDescent="0.3">
      <c r="B116" s="261"/>
      <c r="C116" s="383" t="s">
        <v>424</v>
      </c>
      <c r="D116" s="265"/>
      <c r="E116" s="264" t="s">
        <v>55</v>
      </c>
      <c r="F116" s="263"/>
      <c r="G116" s="320"/>
      <c r="H116" s="320"/>
      <c r="I116" s="261"/>
    </row>
    <row r="117" spans="2:9" ht="16.5" x14ac:dyDescent="0.3">
      <c r="B117" s="261"/>
      <c r="C117" s="383" t="s">
        <v>423</v>
      </c>
      <c r="D117" s="265"/>
      <c r="E117" s="264" t="s">
        <v>55</v>
      </c>
      <c r="F117" s="263"/>
      <c r="G117" s="320"/>
      <c r="H117" s="320"/>
      <c r="I117" s="261"/>
    </row>
    <row r="118" spans="2:9" ht="16.5" x14ac:dyDescent="0.3">
      <c r="B118" s="261"/>
      <c r="C118" s="383" t="s">
        <v>93</v>
      </c>
      <c r="D118" s="265"/>
      <c r="E118" s="264" t="s">
        <v>55</v>
      </c>
      <c r="F118" s="263"/>
      <c r="G118" s="320"/>
      <c r="H118" s="320"/>
      <c r="I118" s="261"/>
    </row>
    <row r="119" spans="2:9" ht="16.5" x14ac:dyDescent="0.3">
      <c r="B119" s="261"/>
      <c r="C119" s="383" t="s">
        <v>422</v>
      </c>
      <c r="D119" s="265"/>
      <c r="E119" s="264" t="s">
        <v>55</v>
      </c>
      <c r="F119" s="263"/>
      <c r="G119" s="320"/>
      <c r="H119" s="320"/>
      <c r="I119" s="261"/>
    </row>
    <row r="120" spans="2:9" ht="16.5" x14ac:dyDescent="0.3">
      <c r="B120" s="261"/>
      <c r="C120" s="383" t="s">
        <v>421</v>
      </c>
      <c r="D120" s="265"/>
      <c r="E120" s="264" t="s">
        <v>55</v>
      </c>
      <c r="F120" s="263"/>
      <c r="G120" s="320"/>
      <c r="H120" s="320"/>
      <c r="I120" s="261"/>
    </row>
    <row r="121" spans="2:9" ht="16.5" x14ac:dyDescent="0.3">
      <c r="B121" s="261"/>
      <c r="C121" s="383" t="s">
        <v>420</v>
      </c>
      <c r="D121" s="265"/>
      <c r="E121" s="264" t="s">
        <v>55</v>
      </c>
      <c r="F121" s="263"/>
      <c r="G121" s="320"/>
      <c r="H121" s="320"/>
      <c r="I121" s="261"/>
    </row>
    <row r="122" spans="2:9" ht="16.5" x14ac:dyDescent="0.3">
      <c r="B122" s="261"/>
      <c r="C122" s="383" t="s">
        <v>419</v>
      </c>
      <c r="D122" s="265"/>
      <c r="E122" s="264" t="s">
        <v>55</v>
      </c>
      <c r="F122" s="263"/>
      <c r="G122" s="320"/>
      <c r="H122" s="320"/>
      <c r="I122" s="261"/>
    </row>
    <row r="123" spans="2:9" ht="33" x14ac:dyDescent="0.3">
      <c r="B123" s="261"/>
      <c r="C123" s="395" t="s">
        <v>418</v>
      </c>
      <c r="D123" s="265"/>
      <c r="E123" s="264" t="s">
        <v>55</v>
      </c>
      <c r="F123" s="263"/>
      <c r="G123" s="320"/>
      <c r="H123" s="320"/>
      <c r="I123" s="261"/>
    </row>
    <row r="124" spans="2:9" ht="16.5" x14ac:dyDescent="0.3">
      <c r="B124" s="261"/>
      <c r="C124" s="393" t="s">
        <v>417</v>
      </c>
      <c r="D124" s="265"/>
      <c r="E124" s="264"/>
      <c r="F124" s="263"/>
      <c r="G124" s="344">
        <f>G125+G126+G127+G128+G129+G130+G131+G135+G138+G139</f>
        <v>0</v>
      </c>
      <c r="H124" s="344">
        <f>H125+H126+H127+H128+H129+H130+H131+H135+H138+H139</f>
        <v>0</v>
      </c>
      <c r="I124" s="261"/>
    </row>
    <row r="125" spans="2:9" ht="16.5" x14ac:dyDescent="0.3">
      <c r="B125" s="261"/>
      <c r="C125" s="386" t="s">
        <v>416</v>
      </c>
      <c r="D125" s="265"/>
      <c r="E125" s="264" t="s">
        <v>55</v>
      </c>
      <c r="F125" s="263"/>
      <c r="G125" s="320"/>
      <c r="H125" s="320"/>
      <c r="I125" s="261"/>
    </row>
    <row r="126" spans="2:9" ht="16.5" x14ac:dyDescent="0.3">
      <c r="B126" s="261"/>
      <c r="C126" s="388" t="s">
        <v>415</v>
      </c>
      <c r="D126" s="265"/>
      <c r="E126" s="264" t="s">
        <v>55</v>
      </c>
      <c r="F126" s="263"/>
      <c r="G126" s="320"/>
      <c r="H126" s="320"/>
      <c r="I126" s="261"/>
    </row>
    <row r="127" spans="2:9" ht="16.5" x14ac:dyDescent="0.3">
      <c r="B127" s="261"/>
      <c r="C127" s="395" t="s">
        <v>414</v>
      </c>
      <c r="D127" s="265"/>
      <c r="E127" s="264" t="s">
        <v>55</v>
      </c>
      <c r="F127" s="263"/>
      <c r="G127" s="320"/>
      <c r="H127" s="320"/>
      <c r="I127" s="261"/>
    </row>
    <row r="128" spans="2:9" ht="33" x14ac:dyDescent="0.3">
      <c r="B128" s="261"/>
      <c r="C128" s="395" t="s">
        <v>413</v>
      </c>
      <c r="D128" s="265"/>
      <c r="E128" s="264" t="s">
        <v>55</v>
      </c>
      <c r="F128" s="263"/>
      <c r="G128" s="320"/>
      <c r="H128" s="320"/>
      <c r="I128" s="261"/>
    </row>
    <row r="129" spans="2:9" ht="16.5" x14ac:dyDescent="0.3">
      <c r="B129" s="261"/>
      <c r="C129" s="395" t="s">
        <v>412</v>
      </c>
      <c r="D129" s="265"/>
      <c r="E129" s="264" t="s">
        <v>55</v>
      </c>
      <c r="F129" s="263"/>
      <c r="G129" s="320"/>
      <c r="H129" s="320"/>
      <c r="I129" s="261"/>
    </row>
    <row r="130" spans="2:9" ht="16.5" x14ac:dyDescent="0.3">
      <c r="B130" s="261"/>
      <c r="C130" s="395" t="s">
        <v>411</v>
      </c>
      <c r="D130" s="265"/>
      <c r="E130" s="264" t="s">
        <v>55</v>
      </c>
      <c r="F130" s="263"/>
      <c r="G130" s="320"/>
      <c r="H130" s="320"/>
      <c r="I130" s="261"/>
    </row>
    <row r="131" spans="2:9" ht="16.5" x14ac:dyDescent="0.3">
      <c r="B131" s="261"/>
      <c r="C131" s="395" t="s">
        <v>410</v>
      </c>
      <c r="D131" s="265"/>
      <c r="E131" s="264" t="s">
        <v>55</v>
      </c>
      <c r="F131" s="263"/>
      <c r="G131" s="320"/>
      <c r="H131" s="320"/>
      <c r="I131" s="261"/>
    </row>
    <row r="132" spans="2:9" ht="16.5" x14ac:dyDescent="0.3">
      <c r="B132" s="261"/>
      <c r="C132" s="395" t="s">
        <v>409</v>
      </c>
      <c r="D132" s="265"/>
      <c r="E132" s="264" t="s">
        <v>55</v>
      </c>
      <c r="F132" s="263"/>
      <c r="G132" s="320"/>
      <c r="H132" s="320"/>
      <c r="I132" s="261"/>
    </row>
    <row r="133" spans="2:9" ht="16.5" x14ac:dyDescent="0.3">
      <c r="B133" s="261"/>
      <c r="C133" s="395" t="s">
        <v>408</v>
      </c>
      <c r="D133" s="265"/>
      <c r="E133" s="264" t="s">
        <v>55</v>
      </c>
      <c r="F133" s="263"/>
      <c r="G133" s="320"/>
      <c r="H133" s="320"/>
      <c r="I133" s="261"/>
    </row>
    <row r="134" spans="2:9" ht="16.5" x14ac:dyDescent="0.3">
      <c r="B134" s="261"/>
      <c r="C134" s="395" t="s">
        <v>407</v>
      </c>
      <c r="D134" s="265"/>
      <c r="E134" s="264" t="s">
        <v>55</v>
      </c>
      <c r="F134" s="263"/>
      <c r="G134" s="320"/>
      <c r="H134" s="320"/>
      <c r="I134" s="261"/>
    </row>
    <row r="135" spans="2:9" ht="33" x14ac:dyDescent="0.3">
      <c r="B135" s="261"/>
      <c r="C135" s="395" t="s">
        <v>406</v>
      </c>
      <c r="D135" s="265"/>
      <c r="E135" s="264"/>
      <c r="F135" s="263"/>
      <c r="G135" s="361">
        <f>G136+G137</f>
        <v>0</v>
      </c>
      <c r="H135" s="361">
        <f>H136+H137</f>
        <v>0</v>
      </c>
      <c r="I135" s="261"/>
    </row>
    <row r="136" spans="2:9" ht="33" x14ac:dyDescent="0.3">
      <c r="B136" s="261"/>
      <c r="C136" s="395" t="s">
        <v>405</v>
      </c>
      <c r="D136" s="265"/>
      <c r="E136" s="264" t="s">
        <v>55</v>
      </c>
      <c r="F136" s="263"/>
      <c r="G136" s="320"/>
      <c r="H136" s="320"/>
      <c r="I136" s="261"/>
    </row>
    <row r="137" spans="2:9" ht="33" x14ac:dyDescent="0.3">
      <c r="B137" s="261"/>
      <c r="C137" s="395" t="s">
        <v>404</v>
      </c>
      <c r="D137" s="265"/>
      <c r="E137" s="264" t="s">
        <v>55</v>
      </c>
      <c r="F137" s="263"/>
      <c r="G137" s="320"/>
      <c r="H137" s="320"/>
      <c r="I137" s="261"/>
    </row>
    <row r="138" spans="2:9" ht="16.5" x14ac:dyDescent="0.3">
      <c r="B138" s="261"/>
      <c r="C138" s="395" t="s">
        <v>403</v>
      </c>
      <c r="D138" s="265"/>
      <c r="E138" s="264" t="s">
        <v>55</v>
      </c>
      <c r="F138" s="263"/>
      <c r="G138" s="320"/>
      <c r="H138" s="320"/>
      <c r="I138" s="261"/>
    </row>
    <row r="139" spans="2:9" ht="16.5" x14ac:dyDescent="0.3">
      <c r="B139" s="261"/>
      <c r="C139" s="396" t="s">
        <v>402</v>
      </c>
      <c r="D139" s="265"/>
      <c r="E139" s="264" t="s">
        <v>55</v>
      </c>
      <c r="F139" s="263"/>
      <c r="G139" s="320"/>
      <c r="H139" s="320"/>
      <c r="I139" s="261"/>
    </row>
    <row r="140" spans="2:9" ht="16.5" x14ac:dyDescent="0.3">
      <c r="B140" s="261"/>
      <c r="C140" s="393" t="s">
        <v>401</v>
      </c>
      <c r="D140" s="265"/>
      <c r="E140" s="264"/>
      <c r="F140" s="263"/>
      <c r="G140" s="344"/>
      <c r="H140" s="344"/>
      <c r="I140" s="261"/>
    </row>
    <row r="141" spans="2:9" ht="16.5" x14ac:dyDescent="0.3">
      <c r="B141" s="261"/>
      <c r="C141" s="382" t="s">
        <v>400</v>
      </c>
      <c r="D141" s="265"/>
      <c r="E141" s="264"/>
      <c r="F141" s="263"/>
      <c r="G141" s="356">
        <f>IF(G111&gt;G124,G111-G124,0)</f>
        <v>0</v>
      </c>
      <c r="H141" s="356">
        <f>IF(H111&gt;H124,H111-H124,0)</f>
        <v>0</v>
      </c>
      <c r="I141" s="261"/>
    </row>
    <row r="142" spans="2:9" ht="16.5" x14ac:dyDescent="0.3">
      <c r="B142" s="261"/>
      <c r="C142" s="396" t="s">
        <v>399</v>
      </c>
      <c r="D142" s="265"/>
      <c r="E142" s="264"/>
      <c r="F142" s="263"/>
      <c r="G142" s="358">
        <f>IF(G111&lt;G124,G124-G111,0)</f>
        <v>0</v>
      </c>
      <c r="H142" s="358">
        <f>IF(H111&lt;H124,H124-H111,0)</f>
        <v>0</v>
      </c>
      <c r="I142" s="261"/>
    </row>
    <row r="143" spans="2:9" ht="16.5" x14ac:dyDescent="0.3">
      <c r="B143" s="261"/>
      <c r="C143" s="394" t="s">
        <v>398</v>
      </c>
      <c r="D143" s="265"/>
      <c r="E143" s="264"/>
      <c r="F143" s="263"/>
      <c r="G143" s="352">
        <f>G58+G106+G111</f>
        <v>0</v>
      </c>
      <c r="H143" s="352">
        <f>H58+H106+H111</f>
        <v>0</v>
      </c>
      <c r="I143" s="261"/>
    </row>
    <row r="144" spans="2:9" ht="33" x14ac:dyDescent="0.3">
      <c r="B144" s="261"/>
      <c r="C144" s="393" t="s">
        <v>397</v>
      </c>
      <c r="D144" s="265"/>
      <c r="E144" s="264"/>
      <c r="F144" s="263"/>
      <c r="G144" s="353">
        <f>G80+G107+G124</f>
        <v>0</v>
      </c>
      <c r="H144" s="353">
        <f>H80+H107+H124</f>
        <v>0</v>
      </c>
      <c r="I144" s="261"/>
    </row>
    <row r="145" spans="2:9" ht="16.5" x14ac:dyDescent="0.3">
      <c r="B145" s="261"/>
      <c r="C145" s="393" t="s">
        <v>396</v>
      </c>
      <c r="D145" s="265"/>
      <c r="E145" s="264"/>
      <c r="F145" s="263"/>
      <c r="G145" s="346"/>
      <c r="H145" s="346"/>
      <c r="I145" s="261"/>
    </row>
    <row r="146" spans="2:9" ht="16.5" x14ac:dyDescent="0.3">
      <c r="B146" s="261"/>
      <c r="C146" s="382" t="s">
        <v>395</v>
      </c>
      <c r="D146" s="265"/>
      <c r="E146" s="264"/>
      <c r="F146" s="263"/>
      <c r="G146" s="356">
        <f>IF(G143&gt;G144,G143-G144,0)</f>
        <v>0</v>
      </c>
      <c r="H146" s="356">
        <f>IF(H143&gt;H144,H143-H144,0)</f>
        <v>0</v>
      </c>
      <c r="I146" s="261"/>
    </row>
    <row r="147" spans="2:9" ht="16.5" x14ac:dyDescent="0.3">
      <c r="B147" s="261"/>
      <c r="C147" s="396" t="s">
        <v>394</v>
      </c>
      <c r="D147" s="269"/>
      <c r="E147" s="268"/>
      <c r="F147" s="267"/>
      <c r="G147" s="358">
        <f>IF(G143&lt;G144,G144-G143,0)</f>
        <v>0</v>
      </c>
      <c r="H147" s="358">
        <f>IF(H143&lt;H144,H144-H143,0)</f>
        <v>0</v>
      </c>
      <c r="I147" s="261"/>
    </row>
    <row r="148" spans="2:9" ht="16.5" x14ac:dyDescent="0.3">
      <c r="B148" s="261"/>
      <c r="C148" s="266"/>
      <c r="D148" s="265"/>
      <c r="E148" s="264"/>
      <c r="F148" s="263"/>
      <c r="G148" s="262"/>
      <c r="H148" s="262"/>
      <c r="I148" s="261"/>
    </row>
  </sheetData>
  <sheetProtection algorithmName="SHA-512" hashValue="krfphbCqCvPEt1tcyY2O4MTMX+wSnQy8QNVTnspM0YFdRbf6xNfUgRI0D7t/xxehic8l2FZA8Uy8zRUwaTmMzw==" saltValue="jewqx1SaJ4sHjS4XLvyZ2w==" spinCount="100000" sheet="1" objects="1" scenarios="1" formatCells="0" formatColumns="0" formatRows="0" insertColumns="0" insertRows="0" insertHyperlinks="0" deleteColumns="0" deleteRows="0"/>
  <conditionalFormatting sqref="G52:H52">
    <cfRule type="cellIs" dxfId="13" priority="1" operator="equal">
      <formula>"ERROR"</formula>
    </cfRule>
    <cfRule type="cellIs" dxfId="12" priority="2" operator="equal">
      <formula>"OK"</formula>
    </cfRule>
  </conditionalFormatting>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39"/>
  <sheetViews>
    <sheetView zoomScale="115" zoomScaleNormal="115" workbookViewId="0">
      <selection activeCell="E21" sqref="E21:H21"/>
    </sheetView>
  </sheetViews>
  <sheetFormatPr defaultColWidth="8.85546875" defaultRowHeight="15" x14ac:dyDescent="0.25"/>
  <cols>
    <col min="1" max="1" width="8.85546875" style="167"/>
    <col min="2" max="2" width="6.7109375" style="167" customWidth="1"/>
    <col min="3" max="3" width="5.140625" style="167" customWidth="1"/>
    <col min="4" max="4" width="32" style="167" customWidth="1"/>
    <col min="5" max="5" width="7.7109375" style="167" customWidth="1"/>
    <col min="6" max="6" width="9" style="167" customWidth="1"/>
    <col min="7" max="7" width="11.85546875" style="167" customWidth="1"/>
    <col min="8" max="8" width="15.28515625" style="167" customWidth="1"/>
    <col min="9" max="9" width="6" style="167" customWidth="1"/>
    <col min="10" max="16384" width="8.85546875" style="167"/>
  </cols>
  <sheetData>
    <row r="2" spans="2:9" ht="15.75" thickBot="1" x14ac:dyDescent="0.3">
      <c r="B2" s="173"/>
      <c r="C2" s="173"/>
      <c r="D2" s="173"/>
      <c r="E2" s="173"/>
      <c r="F2" s="173"/>
      <c r="G2" s="173"/>
      <c r="H2" s="173"/>
      <c r="I2" s="173"/>
    </row>
    <row r="3" spans="2:9" ht="16.5" x14ac:dyDescent="0.3">
      <c r="B3" s="173"/>
      <c r="C3" s="174" t="str">
        <f>'0-Instructiuni'!C3</f>
        <v>PROGRAMUL REGIONAL NORD-VEST 2021-2027</v>
      </c>
      <c r="D3" s="138"/>
      <c r="E3" s="175"/>
      <c r="F3" s="175"/>
      <c r="G3" s="175"/>
      <c r="H3" s="176"/>
      <c r="I3" s="173"/>
    </row>
    <row r="4" spans="2:9" ht="16.5" x14ac:dyDescent="0.3">
      <c r="B4" s="173"/>
      <c r="C4" s="177" t="str">
        <f>'0-Instructiuni'!C4</f>
        <v>Sprijinirea internationalizarii IMM-urilor din regiunea de Nord-Vest</v>
      </c>
      <c r="D4" s="142"/>
      <c r="E4" s="173"/>
      <c r="F4" s="173"/>
      <c r="G4" s="173"/>
      <c r="H4" s="178"/>
      <c r="I4" s="173"/>
    </row>
    <row r="5" spans="2:9" ht="17.25" thickBot="1" x14ac:dyDescent="0.35">
      <c r="B5" s="173"/>
      <c r="C5" s="179" t="str">
        <f>'0-Instructiuni'!C5</f>
        <v>Apel de proiecte nr. PRNV/2025/131.F/1</v>
      </c>
      <c r="D5" s="180"/>
      <c r="E5" s="181"/>
      <c r="F5" s="181"/>
      <c r="G5" s="181"/>
      <c r="H5" s="182"/>
      <c r="I5" s="173"/>
    </row>
    <row r="6" spans="2:9" x14ac:dyDescent="0.25">
      <c r="B6" s="173"/>
      <c r="C6" s="173"/>
      <c r="D6" s="173"/>
      <c r="E6" s="173"/>
      <c r="F6" s="173"/>
      <c r="G6" s="173"/>
      <c r="H6" s="173"/>
      <c r="I6" s="173"/>
    </row>
    <row r="8" spans="2:9" x14ac:dyDescent="0.25">
      <c r="B8" s="173"/>
      <c r="C8" s="173"/>
      <c r="D8" s="173"/>
      <c r="E8" s="173"/>
      <c r="F8" s="173"/>
      <c r="G8" s="173"/>
      <c r="H8" s="173"/>
      <c r="I8" s="173"/>
    </row>
    <row r="9" spans="2:9" ht="14.45" customHeight="1" x14ac:dyDescent="0.25">
      <c r="B9" s="173"/>
      <c r="C9" s="462" t="s">
        <v>48</v>
      </c>
      <c r="D9" s="462"/>
      <c r="E9" s="462"/>
      <c r="F9" s="462"/>
      <c r="G9" s="462"/>
      <c r="H9" s="462"/>
      <c r="I9" s="173"/>
    </row>
    <row r="10" spans="2:9" ht="51" customHeight="1" x14ac:dyDescent="0.25">
      <c r="B10" s="173"/>
      <c r="C10" s="463" t="s">
        <v>350</v>
      </c>
      <c r="D10" s="463"/>
      <c r="E10" s="463"/>
      <c r="F10" s="463"/>
      <c r="G10" s="463"/>
      <c r="H10" s="463"/>
      <c r="I10" s="173"/>
    </row>
    <row r="11" spans="2:9" ht="10.9" customHeight="1" x14ac:dyDescent="0.25">
      <c r="B11" s="173"/>
      <c r="C11" s="183"/>
      <c r="D11" s="183"/>
      <c r="E11" s="183"/>
      <c r="F11" s="183"/>
      <c r="G11" s="183"/>
      <c r="H11" s="183"/>
      <c r="I11" s="173"/>
    </row>
    <row r="12" spans="2:9" ht="16.149999999999999" customHeight="1" x14ac:dyDescent="0.25">
      <c r="B12" s="173"/>
      <c r="C12" s="464" t="s">
        <v>49</v>
      </c>
      <c r="D12" s="464"/>
      <c r="E12" s="464"/>
      <c r="F12" s="464"/>
      <c r="G12" s="464"/>
      <c r="H12" s="464"/>
      <c r="I12" s="173"/>
    </row>
    <row r="13" spans="2:9" ht="11.45" customHeight="1" x14ac:dyDescent="0.25">
      <c r="B13" s="173"/>
      <c r="C13" s="185"/>
      <c r="D13" s="185"/>
      <c r="E13" s="185"/>
      <c r="F13" s="185"/>
      <c r="G13" s="185"/>
      <c r="H13" s="185"/>
      <c r="I13" s="173"/>
    </row>
    <row r="14" spans="2:9" ht="56.45" customHeight="1" x14ac:dyDescent="0.25">
      <c r="B14" s="173"/>
      <c r="C14" s="186" t="s">
        <v>50</v>
      </c>
      <c r="D14" s="465" t="s">
        <v>54</v>
      </c>
      <c r="E14" s="465"/>
      <c r="F14" s="465"/>
      <c r="G14" s="465"/>
      <c r="H14" s="466"/>
      <c r="I14" s="173"/>
    </row>
    <row r="15" spans="2:9" ht="14.45" customHeight="1" x14ac:dyDescent="0.25">
      <c r="B15" s="173"/>
      <c r="C15" s="187"/>
      <c r="D15" s="184"/>
      <c r="E15" s="184"/>
      <c r="F15" s="184"/>
      <c r="G15" s="184"/>
      <c r="H15" s="188"/>
      <c r="I15" s="173"/>
    </row>
    <row r="16" spans="2:9" ht="14.45" customHeight="1" x14ac:dyDescent="0.25">
      <c r="B16" s="173"/>
      <c r="C16" s="189" t="s">
        <v>57</v>
      </c>
      <c r="D16" s="470" t="s">
        <v>127</v>
      </c>
      <c r="E16" s="470"/>
      <c r="F16" s="470"/>
      <c r="G16" s="470"/>
      <c r="H16" s="471"/>
      <c r="I16" s="173"/>
    </row>
    <row r="17" spans="2:9" ht="14.45" customHeight="1" x14ac:dyDescent="0.25">
      <c r="B17" s="173"/>
      <c r="C17" s="189"/>
      <c r="D17" s="472" t="s">
        <v>45</v>
      </c>
      <c r="E17" s="472"/>
      <c r="F17" s="472"/>
      <c r="G17" s="472"/>
      <c r="H17" s="397">
        <f>'2-Bilant_societati'!H118+'2-Bilant_societati'!H119</f>
        <v>0</v>
      </c>
      <c r="I17" s="173"/>
    </row>
    <row r="18" spans="2:9" ht="18.600000000000001" customHeight="1" x14ac:dyDescent="0.25">
      <c r="B18" s="173"/>
      <c r="C18" s="189"/>
      <c r="D18" s="472" t="s">
        <v>46</v>
      </c>
      <c r="E18" s="472"/>
      <c r="F18" s="472"/>
      <c r="G18" s="472"/>
      <c r="H18" s="397">
        <f>'2-Bilant_societati'!H120+'2-Bilant_societati'!H121</f>
        <v>0</v>
      </c>
      <c r="I18" s="173"/>
    </row>
    <row r="19" spans="2:9" ht="14.45" customHeight="1" x14ac:dyDescent="0.25">
      <c r="B19" s="173"/>
      <c r="C19" s="189"/>
      <c r="D19" s="473" t="s">
        <v>47</v>
      </c>
      <c r="E19" s="473"/>
      <c r="F19" s="473"/>
      <c r="G19" s="473"/>
      <c r="H19" s="399">
        <f>H17+H18</f>
        <v>0</v>
      </c>
      <c r="I19" s="173"/>
    </row>
    <row r="20" spans="2:9" ht="7.9" customHeight="1" thickBot="1" x14ac:dyDescent="0.3">
      <c r="B20" s="173"/>
      <c r="C20" s="189"/>
      <c r="D20" s="398"/>
      <c r="E20" s="398"/>
      <c r="F20" s="398"/>
      <c r="G20" s="398"/>
      <c r="H20" s="400"/>
      <c r="I20" s="173"/>
    </row>
    <row r="21" spans="2:9" ht="30" customHeight="1" thickBot="1" x14ac:dyDescent="0.3">
      <c r="B21" s="173"/>
      <c r="C21" s="189"/>
      <c r="D21" s="401" t="s">
        <v>53</v>
      </c>
      <c r="E21" s="478" t="str">
        <f>IF(H19&gt;0,"Solicitantul nu se incadreaza in categoria intreprinderilor in dificultate","Se trece la pasul ii)")</f>
        <v>Se trece la pasul ii)</v>
      </c>
      <c r="F21" s="479"/>
      <c r="G21" s="479"/>
      <c r="H21" s="480"/>
      <c r="I21" s="173"/>
    </row>
    <row r="22" spans="2:9" ht="8.4499999999999993" customHeight="1" x14ac:dyDescent="0.25">
      <c r="B22" s="173"/>
      <c r="C22" s="189"/>
      <c r="D22" s="402"/>
      <c r="E22" s="403"/>
      <c r="F22" s="403"/>
      <c r="G22" s="403"/>
      <c r="H22" s="404"/>
      <c r="I22" s="173"/>
    </row>
    <row r="23" spans="2:9" ht="14.45" customHeight="1" x14ac:dyDescent="0.25">
      <c r="B23" s="173"/>
      <c r="C23" s="189" t="s">
        <v>58</v>
      </c>
      <c r="D23" s="472" t="s">
        <v>126</v>
      </c>
      <c r="E23" s="472"/>
      <c r="F23" s="472"/>
      <c r="G23" s="472"/>
      <c r="H23" s="474"/>
      <c r="I23" s="173"/>
    </row>
    <row r="24" spans="2:9" ht="14.45" customHeight="1" x14ac:dyDescent="0.25">
      <c r="B24" s="173"/>
      <c r="C24" s="189"/>
      <c r="D24" s="472" t="s">
        <v>51</v>
      </c>
      <c r="E24" s="472"/>
      <c r="F24" s="472"/>
      <c r="G24" s="472"/>
      <c r="H24" s="397">
        <f>IF(H19&gt;0,"NA",'2-Bilant_societati'!H102)</f>
        <v>0</v>
      </c>
      <c r="I24" s="173"/>
    </row>
    <row r="25" spans="2:9" ht="14.45" customHeight="1" x14ac:dyDescent="0.25">
      <c r="B25" s="173"/>
      <c r="C25" s="189"/>
      <c r="D25" s="472" t="s">
        <v>52</v>
      </c>
      <c r="E25" s="472"/>
      <c r="F25" s="472"/>
      <c r="G25" s="472"/>
      <c r="H25" s="397">
        <f>IF(H19&gt;0,"NA",'2-Bilant_societati'!H108)</f>
        <v>0</v>
      </c>
      <c r="I25" s="173"/>
    </row>
    <row r="26" spans="2:9" ht="14.45" customHeight="1" x14ac:dyDescent="0.25">
      <c r="B26" s="173"/>
      <c r="C26" s="189"/>
      <c r="D26" s="472" t="s">
        <v>303</v>
      </c>
      <c r="E26" s="472"/>
      <c r="F26" s="472"/>
      <c r="G26" s="472"/>
      <c r="H26" s="397">
        <f>IF(H19&gt;0,"NA",'2-Bilant_societati'!H109+'2-Bilant_societati'!H114)</f>
        <v>0</v>
      </c>
      <c r="I26" s="173"/>
    </row>
    <row r="27" spans="2:9" ht="15.75" thickBot="1" x14ac:dyDescent="0.3">
      <c r="B27" s="173"/>
      <c r="C27" s="189"/>
      <c r="D27" s="472" t="s">
        <v>302</v>
      </c>
      <c r="E27" s="472"/>
      <c r="F27" s="472"/>
      <c r="G27" s="472"/>
      <c r="H27" s="397">
        <f>IF(H19&gt;0,"NA",'2-Bilant_societati'!H115+'2-Bilant_societati'!H116+'2-Bilant_societati'!H117+'2-Bilant_societati'!H122)</f>
        <v>0</v>
      </c>
      <c r="I27" s="173"/>
    </row>
    <row r="28" spans="2:9" ht="29.45" customHeight="1" thickBot="1" x14ac:dyDescent="0.3">
      <c r="B28" s="173"/>
      <c r="C28" s="189"/>
      <c r="D28" s="401" t="s">
        <v>53</v>
      </c>
      <c r="E28" s="467" t="str">
        <f>IF(OR(H24="NA",H19+SUM(H26:H27)&gt;=0),"Nu exista pierdere de capital",H19+SUM(H26:H27))</f>
        <v>Nu exista pierdere de capital</v>
      </c>
      <c r="F28" s="468"/>
      <c r="G28" s="468"/>
      <c r="H28" s="469"/>
      <c r="I28" s="173"/>
    </row>
    <row r="29" spans="2:9" ht="9" customHeight="1" x14ac:dyDescent="0.25">
      <c r="B29" s="173"/>
      <c r="C29" s="189"/>
      <c r="D29" s="405"/>
      <c r="E29" s="405"/>
      <c r="F29" s="405"/>
      <c r="G29" s="405"/>
      <c r="H29" s="406"/>
      <c r="I29" s="173"/>
    </row>
    <row r="30" spans="2:9" ht="30" customHeight="1" thickBot="1" x14ac:dyDescent="0.3">
      <c r="B30" s="173"/>
      <c r="C30" s="189" t="s">
        <v>59</v>
      </c>
      <c r="D30" s="481" t="s">
        <v>60</v>
      </c>
      <c r="E30" s="481"/>
      <c r="F30" s="481"/>
      <c r="G30" s="481"/>
      <c r="H30" s="482"/>
      <c r="I30" s="173"/>
    </row>
    <row r="31" spans="2:9" ht="31.9" customHeight="1" thickBot="1" x14ac:dyDescent="0.3">
      <c r="B31" s="173"/>
      <c r="C31" s="190"/>
      <c r="D31" s="407" t="s">
        <v>53</v>
      </c>
      <c r="E31" s="475" t="str">
        <f>CONCATENATE("Solicitantul ",IF(H19&gt;=0,"nu ",IF(E28="Nu exista pierdere de capital","nu ", IF(ABS(E28)&gt;(H24+H25)/2,"","nu "))),"se încadrează în categoria întreprinderilor în dificultate")</f>
        <v>Solicitantul nu se încadrează în categoria întreprinderilor în dificultate</v>
      </c>
      <c r="F31" s="476"/>
      <c r="G31" s="476"/>
      <c r="H31" s="477"/>
      <c r="I31" s="173"/>
    </row>
    <row r="32" spans="2:9" ht="16.5" x14ac:dyDescent="0.25">
      <c r="B32" s="173"/>
      <c r="C32" s="190"/>
      <c r="D32" s="408"/>
      <c r="E32" s="408"/>
      <c r="F32" s="408"/>
      <c r="G32" s="408"/>
      <c r="H32" s="409"/>
      <c r="I32" s="173"/>
    </row>
    <row r="33" spans="2:9" ht="50.45" customHeight="1" x14ac:dyDescent="0.25">
      <c r="B33" s="173"/>
      <c r="C33" s="191" t="s">
        <v>345</v>
      </c>
      <c r="D33" s="465" t="s">
        <v>346</v>
      </c>
      <c r="E33" s="465"/>
      <c r="F33" s="465"/>
      <c r="G33" s="465"/>
      <c r="H33" s="466"/>
      <c r="I33" s="173"/>
    </row>
    <row r="34" spans="2:9" x14ac:dyDescent="0.25">
      <c r="B34" s="173"/>
      <c r="C34" s="192"/>
      <c r="D34" s="193"/>
      <c r="E34" s="193"/>
      <c r="F34" s="193"/>
      <c r="G34" s="193"/>
      <c r="H34" s="194"/>
      <c r="I34" s="173"/>
    </row>
    <row r="35" spans="2:9" ht="41.45" customHeight="1" x14ac:dyDescent="0.25">
      <c r="B35" s="173"/>
      <c r="C35" s="191" t="s">
        <v>347</v>
      </c>
      <c r="D35" s="465" t="s">
        <v>348</v>
      </c>
      <c r="E35" s="465"/>
      <c r="F35" s="465"/>
      <c r="G35" s="465"/>
      <c r="H35" s="466"/>
      <c r="I35" s="173"/>
    </row>
    <row r="36" spans="2:9" ht="16.5" x14ac:dyDescent="0.25">
      <c r="B36" s="173"/>
      <c r="C36" s="185"/>
      <c r="D36" s="185"/>
      <c r="E36" s="185"/>
      <c r="F36" s="185"/>
      <c r="G36" s="185"/>
      <c r="H36" s="185"/>
      <c r="I36" s="173"/>
    </row>
    <row r="37" spans="2:9" ht="16.5" x14ac:dyDescent="0.25">
      <c r="B37" s="173"/>
      <c r="C37" s="185"/>
      <c r="D37" s="185"/>
      <c r="E37" s="185"/>
      <c r="F37" s="185"/>
      <c r="G37" s="185"/>
      <c r="H37" s="185"/>
      <c r="I37" s="173"/>
    </row>
    <row r="38" spans="2:9" ht="29.45" customHeight="1" x14ac:dyDescent="0.3">
      <c r="B38" s="135"/>
      <c r="C38" s="470" t="s">
        <v>349</v>
      </c>
      <c r="D38" s="470"/>
      <c r="E38" s="470"/>
      <c r="F38" s="470"/>
      <c r="G38" s="470"/>
      <c r="H38" s="470"/>
      <c r="I38" s="173"/>
    </row>
    <row r="39" spans="2:9" ht="26.45" customHeight="1" x14ac:dyDescent="0.3">
      <c r="B39" s="135"/>
      <c r="C39" s="135"/>
      <c r="D39" s="135"/>
      <c r="E39" s="135"/>
      <c r="F39" s="135"/>
      <c r="G39" s="135"/>
      <c r="H39" s="135"/>
      <c r="I39" s="173"/>
    </row>
  </sheetData>
  <sheetProtection algorithmName="SHA-512" hashValue="CBlGHxYofQKLpfJgRBeWvYrB5klmnuOOCA6H4/99Yyb+WpIb2OAB3PZ4LSrzi3jPY/8TbobYvbt/s8RnmHhO8A==" saltValue="RpyaJMWy/A8DNn47rsuxJg==" spinCount="100000" sheet="1" formatCells="0" formatColumns="0" formatRows="0" insertColumns="0" insertRows="0"/>
  <mergeCells count="20">
    <mergeCell ref="D33:H33"/>
    <mergeCell ref="D35:H35"/>
    <mergeCell ref="C38:H38"/>
    <mergeCell ref="E31:H31"/>
    <mergeCell ref="E21:H21"/>
    <mergeCell ref="D24:G24"/>
    <mergeCell ref="D25:G25"/>
    <mergeCell ref="D26:G26"/>
    <mergeCell ref="D27:G27"/>
    <mergeCell ref="D30:H30"/>
    <mergeCell ref="C9:H9"/>
    <mergeCell ref="C10:H10"/>
    <mergeCell ref="C12:H12"/>
    <mergeCell ref="D14:H14"/>
    <mergeCell ref="E28:H28"/>
    <mergeCell ref="D16:H16"/>
    <mergeCell ref="D17:G17"/>
    <mergeCell ref="D18:G18"/>
    <mergeCell ref="D19:G19"/>
    <mergeCell ref="D23:H23"/>
  </mergeCells>
  <conditionalFormatting sqref="E31:H31">
    <cfRule type="cellIs" dxfId="11" priority="1" operator="equal">
      <formula>"Solicitantul nu se incadreaza in categoria intreprinderilor in dificultate"</formula>
    </cfRule>
    <cfRule type="cellIs" dxfId="10" priority="2" operator="equal">
      <formula>"Solicitantul se incadreaza in categoria intreprinderilor in dificultate"</formula>
    </cfRule>
  </conditionalFormatting>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CA2F4D-129E-48AF-AC63-81A00DA3A8FE}">
  <dimension ref="B2:I40"/>
  <sheetViews>
    <sheetView zoomScale="115" zoomScaleNormal="115" workbookViewId="0">
      <selection activeCell="D16" sqref="D16:H31"/>
    </sheetView>
  </sheetViews>
  <sheetFormatPr defaultColWidth="8.85546875" defaultRowHeight="15" x14ac:dyDescent="0.25"/>
  <cols>
    <col min="1" max="1" width="8.85546875" style="286"/>
    <col min="2" max="2" width="6.7109375" style="286" customWidth="1"/>
    <col min="3" max="3" width="5.140625" style="286" customWidth="1"/>
    <col min="4" max="4" width="32" style="286" customWidth="1"/>
    <col min="5" max="5" width="7.7109375" style="286" customWidth="1"/>
    <col min="6" max="6" width="9" style="286" customWidth="1"/>
    <col min="7" max="7" width="11.85546875" style="286" customWidth="1"/>
    <col min="8" max="8" width="15.28515625" style="286" customWidth="1"/>
    <col min="9" max="9" width="6" style="286" customWidth="1"/>
    <col min="10" max="16384" width="8.85546875" style="286"/>
  </cols>
  <sheetData>
    <row r="2" spans="2:9" ht="15.75" thickBot="1" x14ac:dyDescent="0.3">
      <c r="B2" s="287"/>
      <c r="C2" s="287"/>
      <c r="D2" s="287"/>
      <c r="E2" s="287"/>
      <c r="F2" s="287"/>
      <c r="G2" s="287"/>
      <c r="H2" s="287"/>
      <c r="I2" s="287"/>
    </row>
    <row r="3" spans="2:9" ht="16.5" x14ac:dyDescent="0.3">
      <c r="B3" s="287"/>
      <c r="C3" s="316" t="str">
        <f>'0-Instructiuni'!C3</f>
        <v>PROGRAMUL REGIONAL NORD-VEST 2021-2027</v>
      </c>
      <c r="D3" s="315"/>
      <c r="E3" s="314"/>
      <c r="F3" s="314"/>
      <c r="G3" s="314"/>
      <c r="H3" s="313"/>
      <c r="I3" s="287"/>
    </row>
    <row r="4" spans="2:9" ht="16.5" x14ac:dyDescent="0.3">
      <c r="B4" s="287"/>
      <c r="C4" s="312" t="str">
        <f>'0-Instructiuni'!C4</f>
        <v>Sprijinirea internationalizarii IMM-urilor din regiunea de Nord-Vest</v>
      </c>
      <c r="D4" s="311"/>
      <c r="E4" s="287"/>
      <c r="F4" s="287"/>
      <c r="G4" s="287"/>
      <c r="H4" s="310"/>
      <c r="I4" s="287"/>
    </row>
    <row r="5" spans="2:9" ht="17.25" thickBot="1" x14ac:dyDescent="0.35">
      <c r="B5" s="287"/>
      <c r="C5" s="309" t="str">
        <f>'0-Instructiuni'!C5</f>
        <v>Apel de proiecte nr. PRNV/2025/131.F/1</v>
      </c>
      <c r="D5" s="308"/>
      <c r="E5" s="307"/>
      <c r="F5" s="307"/>
      <c r="G5" s="307"/>
      <c r="H5" s="306"/>
      <c r="I5" s="287"/>
    </row>
    <row r="6" spans="2:9" x14ac:dyDescent="0.25">
      <c r="B6" s="287"/>
      <c r="C6" s="287"/>
      <c r="D6" s="287"/>
      <c r="E6" s="287"/>
      <c r="F6" s="287"/>
      <c r="G6" s="287"/>
      <c r="H6" s="287"/>
      <c r="I6" s="287"/>
    </row>
    <row r="8" spans="2:9" x14ac:dyDescent="0.25">
      <c r="B8" s="287"/>
      <c r="C8" s="287"/>
      <c r="D8" s="287"/>
      <c r="E8" s="287"/>
      <c r="F8" s="287"/>
      <c r="G8" s="287"/>
      <c r="H8" s="287"/>
      <c r="I8" s="287"/>
    </row>
    <row r="9" spans="2:9" ht="14.45" customHeight="1" x14ac:dyDescent="0.25">
      <c r="B9" s="287"/>
      <c r="C9" s="498" t="s">
        <v>48</v>
      </c>
      <c r="D9" s="498"/>
      <c r="E9" s="498"/>
      <c r="F9" s="498"/>
      <c r="G9" s="498"/>
      <c r="H9" s="498"/>
      <c r="I9" s="287"/>
    </row>
    <row r="10" spans="2:9" ht="51" customHeight="1" x14ac:dyDescent="0.25">
      <c r="B10" s="287"/>
      <c r="C10" s="499" t="s">
        <v>350</v>
      </c>
      <c r="D10" s="499"/>
      <c r="E10" s="499"/>
      <c r="F10" s="499"/>
      <c r="G10" s="499"/>
      <c r="H10" s="499"/>
      <c r="I10" s="287"/>
    </row>
    <row r="11" spans="2:9" ht="10.9" customHeight="1" x14ac:dyDescent="0.25">
      <c r="B11" s="287"/>
      <c r="C11" s="305"/>
      <c r="D11" s="305"/>
      <c r="E11" s="305"/>
      <c r="F11" s="305"/>
      <c r="G11" s="305"/>
      <c r="H11" s="305"/>
      <c r="I11" s="287"/>
    </row>
    <row r="12" spans="2:9" ht="16.149999999999999" customHeight="1" x14ac:dyDescent="0.25">
      <c r="B12" s="287"/>
      <c r="C12" s="500" t="s">
        <v>49</v>
      </c>
      <c r="D12" s="500"/>
      <c r="E12" s="500"/>
      <c r="F12" s="500"/>
      <c r="G12" s="500"/>
      <c r="H12" s="500"/>
      <c r="I12" s="287"/>
    </row>
    <row r="13" spans="2:9" ht="11.45" customHeight="1" x14ac:dyDescent="0.25">
      <c r="B13" s="287"/>
      <c r="C13" s="289"/>
      <c r="D13" s="289"/>
      <c r="E13" s="289"/>
      <c r="F13" s="289"/>
      <c r="G13" s="289"/>
      <c r="H13" s="289"/>
      <c r="I13" s="287"/>
    </row>
    <row r="14" spans="2:9" ht="56.45" customHeight="1" x14ac:dyDescent="0.25">
      <c r="B14" s="287"/>
      <c r="C14" s="304" t="s">
        <v>50</v>
      </c>
      <c r="D14" s="496" t="s">
        <v>54</v>
      </c>
      <c r="E14" s="496"/>
      <c r="F14" s="496"/>
      <c r="G14" s="496"/>
      <c r="H14" s="497"/>
      <c r="I14" s="287"/>
    </row>
    <row r="15" spans="2:9" ht="14.45" customHeight="1" x14ac:dyDescent="0.25">
      <c r="B15" s="287"/>
      <c r="C15" s="303"/>
      <c r="D15" s="302"/>
      <c r="E15" s="302"/>
      <c r="F15" s="302"/>
      <c r="G15" s="302"/>
      <c r="H15" s="301"/>
      <c r="I15" s="287"/>
    </row>
    <row r="16" spans="2:9" ht="14.45" customHeight="1" x14ac:dyDescent="0.25">
      <c r="B16" s="287"/>
      <c r="C16" s="300" t="s">
        <v>57</v>
      </c>
      <c r="D16" s="483" t="s">
        <v>127</v>
      </c>
      <c r="E16" s="483"/>
      <c r="F16" s="483"/>
      <c r="G16" s="483"/>
      <c r="H16" s="504"/>
      <c r="I16" s="287"/>
    </row>
    <row r="17" spans="2:9" ht="14.45" customHeight="1" x14ac:dyDescent="0.25">
      <c r="B17" s="287"/>
      <c r="C17" s="300"/>
      <c r="D17" s="490" t="s">
        <v>45</v>
      </c>
      <c r="E17" s="490"/>
      <c r="F17" s="490"/>
      <c r="G17" s="490"/>
      <c r="H17" s="410">
        <f>'2-Bilant_PJFSP'!H39</f>
        <v>0</v>
      </c>
      <c r="I17" s="287"/>
    </row>
    <row r="18" spans="2:9" ht="18.600000000000001" customHeight="1" x14ac:dyDescent="0.25">
      <c r="B18" s="287"/>
      <c r="C18" s="300"/>
      <c r="D18" s="490" t="s">
        <v>46</v>
      </c>
      <c r="E18" s="490"/>
      <c r="F18" s="490"/>
      <c r="G18" s="490"/>
      <c r="H18" s="410">
        <f>'2-Bilant_PJFSP'!H40</f>
        <v>0</v>
      </c>
      <c r="I18" s="287"/>
    </row>
    <row r="19" spans="2:9" ht="14.45" customHeight="1" x14ac:dyDescent="0.25">
      <c r="B19" s="287"/>
      <c r="C19" s="300"/>
      <c r="D19" s="505" t="s">
        <v>47</v>
      </c>
      <c r="E19" s="505"/>
      <c r="F19" s="505"/>
      <c r="G19" s="505"/>
      <c r="H19" s="412">
        <f>H17+H18</f>
        <v>0</v>
      </c>
      <c r="I19" s="287"/>
    </row>
    <row r="20" spans="2:9" ht="7.9" customHeight="1" thickBot="1" x14ac:dyDescent="0.3">
      <c r="B20" s="287"/>
      <c r="C20" s="300"/>
      <c r="D20" s="411"/>
      <c r="E20" s="411"/>
      <c r="F20" s="411"/>
      <c r="G20" s="411"/>
      <c r="H20" s="413"/>
      <c r="I20" s="287"/>
    </row>
    <row r="21" spans="2:9" ht="30" customHeight="1" thickBot="1" x14ac:dyDescent="0.3">
      <c r="B21" s="287"/>
      <c r="C21" s="300"/>
      <c r="D21" s="414" t="s">
        <v>53</v>
      </c>
      <c r="E21" s="487" t="str">
        <f>IF(H19&gt;0,"Solicitantul nu se incadreaza in categoria intreprinderilor in dificultate","Se trece la pasul ii)")</f>
        <v>Se trece la pasul ii)</v>
      </c>
      <c r="F21" s="488"/>
      <c r="G21" s="488"/>
      <c r="H21" s="489"/>
      <c r="I21" s="287"/>
    </row>
    <row r="22" spans="2:9" ht="8.4499999999999993" customHeight="1" x14ac:dyDescent="0.25">
      <c r="B22" s="287"/>
      <c r="C22" s="300"/>
      <c r="D22" s="415"/>
      <c r="E22" s="416"/>
      <c r="F22" s="416"/>
      <c r="G22" s="416"/>
      <c r="H22" s="417"/>
      <c r="I22" s="287"/>
    </row>
    <row r="23" spans="2:9" ht="42" customHeight="1" x14ac:dyDescent="0.25">
      <c r="B23" s="287"/>
      <c r="C23" s="300" t="s">
        <v>58</v>
      </c>
      <c r="D23" s="490" t="s">
        <v>126</v>
      </c>
      <c r="E23" s="490"/>
      <c r="F23" s="490"/>
      <c r="G23" s="490"/>
      <c r="H23" s="506"/>
      <c r="I23" s="287"/>
    </row>
    <row r="24" spans="2:9" ht="14.45" customHeight="1" x14ac:dyDescent="0.25">
      <c r="B24" s="287"/>
      <c r="C24" s="300"/>
      <c r="D24" s="490" t="s">
        <v>497</v>
      </c>
      <c r="E24" s="490"/>
      <c r="F24" s="490"/>
      <c r="G24" s="490"/>
      <c r="H24" s="410" t="str">
        <f>IF($H$19&lt;0,'2-Bilant_PJFSP'!H36,"")</f>
        <v/>
      </c>
      <c r="I24" s="287"/>
    </row>
    <row r="25" spans="2:9" ht="14.45" customHeight="1" x14ac:dyDescent="0.25">
      <c r="B25" s="287"/>
      <c r="C25" s="300"/>
      <c r="D25" s="490" t="s">
        <v>496</v>
      </c>
      <c r="E25" s="490"/>
      <c r="F25" s="490"/>
      <c r="G25" s="490"/>
      <c r="H25" s="410" t="str">
        <f>IF($H$19&lt;0,'2-Bilant_PJFSP'!H37,"")</f>
        <v/>
      </c>
      <c r="I25" s="287"/>
    </row>
    <row r="26" spans="2:9" ht="15.75" thickBot="1" x14ac:dyDescent="0.3">
      <c r="B26" s="287"/>
      <c r="C26" s="300"/>
      <c r="D26" s="490" t="s">
        <v>495</v>
      </c>
      <c r="E26" s="490"/>
      <c r="F26" s="490"/>
      <c r="G26" s="490"/>
      <c r="H26" s="410" t="str">
        <f>IF($H$19&lt;0,'2-Bilant_PJFSP'!H38,"")</f>
        <v/>
      </c>
      <c r="I26" s="287"/>
    </row>
    <row r="27" spans="2:9" ht="29.45" customHeight="1" thickBot="1" x14ac:dyDescent="0.3">
      <c r="B27" s="287"/>
      <c r="C27" s="300"/>
      <c r="D27" s="414" t="s">
        <v>53</v>
      </c>
      <c r="E27" s="501" t="str">
        <f>IF(OR(H24="",H19+SUM(H25:H26)&gt;=0),"Nu exista pierdere de capital",H19+SUM(H25:H26))</f>
        <v>Nu exista pierdere de capital</v>
      </c>
      <c r="F27" s="502"/>
      <c r="G27" s="502"/>
      <c r="H27" s="503"/>
      <c r="I27" s="287"/>
    </row>
    <row r="28" spans="2:9" ht="9" customHeight="1" x14ac:dyDescent="0.25">
      <c r="B28" s="287"/>
      <c r="C28" s="300"/>
      <c r="D28" s="418"/>
      <c r="E28" s="418"/>
      <c r="F28" s="418"/>
      <c r="G28" s="418"/>
      <c r="H28" s="419"/>
      <c r="I28" s="287"/>
    </row>
    <row r="29" spans="2:9" ht="30" customHeight="1" thickBot="1" x14ac:dyDescent="0.3">
      <c r="B29" s="287"/>
      <c r="C29" s="300" t="s">
        <v>59</v>
      </c>
      <c r="D29" s="491" t="s">
        <v>60</v>
      </c>
      <c r="E29" s="491"/>
      <c r="F29" s="491"/>
      <c r="G29" s="491"/>
      <c r="H29" s="492"/>
      <c r="I29" s="287"/>
    </row>
    <row r="30" spans="2:9" ht="31.9" customHeight="1" thickBot="1" x14ac:dyDescent="0.3">
      <c r="B30" s="287"/>
      <c r="C30" s="299"/>
      <c r="D30" s="420" t="s">
        <v>53</v>
      </c>
      <c r="E30" s="484" t="str">
        <f>CONCATENATE("Solicitantul ",IF(H19&gt;=0,"nu ",IF(E27="Nu exista pierdere de capital","nu ", IF(ABS(E27)&gt;H24/2,"","nu "))),"se încadrează în categoria întreprinderilor în dificultate")</f>
        <v>Solicitantul nu se încadrează în categoria întreprinderilor în dificultate</v>
      </c>
      <c r="F30" s="485"/>
      <c r="G30" s="485"/>
      <c r="H30" s="486"/>
      <c r="I30" s="287"/>
    </row>
    <row r="31" spans="2:9" ht="16.5" x14ac:dyDescent="0.25">
      <c r="B31" s="287"/>
      <c r="C31" s="299"/>
      <c r="D31" s="421"/>
      <c r="E31" s="421"/>
      <c r="F31" s="421"/>
      <c r="G31" s="421"/>
      <c r="H31" s="422"/>
      <c r="I31" s="287"/>
    </row>
    <row r="32" spans="2:9" ht="50.45" customHeight="1" x14ac:dyDescent="0.25">
      <c r="B32" s="287"/>
      <c r="C32" s="295" t="s">
        <v>345</v>
      </c>
      <c r="D32" s="496" t="s">
        <v>346</v>
      </c>
      <c r="E32" s="496"/>
      <c r="F32" s="496"/>
      <c r="G32" s="496"/>
      <c r="H32" s="497"/>
      <c r="I32" s="287"/>
    </row>
    <row r="33" spans="2:9" x14ac:dyDescent="0.25">
      <c r="B33" s="287"/>
      <c r="C33" s="298"/>
      <c r="D33" s="297"/>
      <c r="E33" s="297"/>
      <c r="F33" s="297"/>
      <c r="G33" s="297"/>
      <c r="H33" s="296"/>
      <c r="I33" s="287"/>
    </row>
    <row r="34" spans="2:9" ht="41.45" customHeight="1" x14ac:dyDescent="0.25">
      <c r="B34" s="287"/>
      <c r="C34" s="295" t="s">
        <v>347</v>
      </c>
      <c r="D34" s="496" t="s">
        <v>348</v>
      </c>
      <c r="E34" s="496"/>
      <c r="F34" s="496"/>
      <c r="G34" s="496"/>
      <c r="H34" s="497"/>
      <c r="I34" s="287"/>
    </row>
    <row r="35" spans="2:9" ht="18.600000000000001" customHeight="1" thickBot="1" x14ac:dyDescent="0.3">
      <c r="B35" s="287"/>
      <c r="C35" s="493"/>
      <c r="D35" s="494"/>
      <c r="E35" s="494"/>
      <c r="F35" s="494"/>
      <c r="G35" s="494"/>
      <c r="H35" s="495"/>
      <c r="I35" s="291"/>
    </row>
    <row r="36" spans="2:9" x14ac:dyDescent="0.25">
      <c r="B36" s="287"/>
      <c r="C36" s="294"/>
      <c r="D36" s="293"/>
      <c r="E36" s="292"/>
      <c r="F36" s="292"/>
      <c r="G36" s="292"/>
      <c r="H36" s="292"/>
      <c r="I36" s="291"/>
    </row>
    <row r="37" spans="2:9" ht="16.5" x14ac:dyDescent="0.25">
      <c r="B37" s="287"/>
      <c r="C37" s="290"/>
      <c r="D37" s="290"/>
      <c r="E37" s="289"/>
      <c r="F37" s="289"/>
      <c r="G37" s="289"/>
      <c r="H37" s="289"/>
      <c r="I37" s="287"/>
    </row>
    <row r="38" spans="2:9" ht="16.5" x14ac:dyDescent="0.25">
      <c r="B38" s="287"/>
      <c r="C38" s="289"/>
      <c r="D38" s="289"/>
      <c r="E38" s="289"/>
      <c r="F38" s="289"/>
      <c r="G38" s="289"/>
      <c r="H38" s="289"/>
      <c r="I38" s="287"/>
    </row>
    <row r="39" spans="2:9" ht="29.45" customHeight="1" x14ac:dyDescent="0.3">
      <c r="B39" s="288"/>
      <c r="C39" s="483" t="s">
        <v>349</v>
      </c>
      <c r="D39" s="483"/>
      <c r="E39" s="483"/>
      <c r="F39" s="483"/>
      <c r="G39" s="483"/>
      <c r="H39" s="483"/>
      <c r="I39" s="287"/>
    </row>
    <row r="40" spans="2:9" ht="26.45" customHeight="1" x14ac:dyDescent="0.3">
      <c r="B40" s="288"/>
      <c r="C40" s="288"/>
      <c r="D40" s="288"/>
      <c r="E40" s="288"/>
      <c r="F40" s="288"/>
      <c r="G40" s="288"/>
      <c r="H40" s="288"/>
      <c r="I40" s="287"/>
    </row>
  </sheetData>
  <sheetProtection algorithmName="SHA-512" hashValue="WmFvC7D7xI49rBiU8sZvJ20vgHes/z5EOP/KJWZloDiwCTbNZAaDs3R5AIJtexyyMNcvENcfb45JhNTSYhkFHg==" saltValue="wX68yw5CS5yk2HvTjWsg3w==" spinCount="100000" sheet="1" formatCells="0" formatColumns="0" formatRows="0" insertColumns="0" insertRows="0"/>
  <mergeCells count="20">
    <mergeCell ref="C9:H9"/>
    <mergeCell ref="C10:H10"/>
    <mergeCell ref="C12:H12"/>
    <mergeCell ref="D14:H14"/>
    <mergeCell ref="E27:H27"/>
    <mergeCell ref="D16:H16"/>
    <mergeCell ref="D17:G17"/>
    <mergeCell ref="D18:G18"/>
    <mergeCell ref="D19:G19"/>
    <mergeCell ref="D23:H23"/>
    <mergeCell ref="C39:H39"/>
    <mergeCell ref="E30:H30"/>
    <mergeCell ref="E21:H21"/>
    <mergeCell ref="D24:G24"/>
    <mergeCell ref="D25:G25"/>
    <mergeCell ref="D26:G26"/>
    <mergeCell ref="D29:H29"/>
    <mergeCell ref="C35:H35"/>
    <mergeCell ref="D32:H32"/>
    <mergeCell ref="D34:H34"/>
  </mergeCells>
  <conditionalFormatting sqref="E30:H30">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AA50"/>
  <sheetViews>
    <sheetView topLeftCell="A20" zoomScale="80" zoomScaleNormal="80" workbookViewId="0">
      <selection activeCell="D17" sqref="D17"/>
    </sheetView>
  </sheetViews>
  <sheetFormatPr defaultColWidth="8.85546875" defaultRowHeight="16.5" x14ac:dyDescent="0.3"/>
  <cols>
    <col min="1" max="2" width="5.5703125" style="60" customWidth="1"/>
    <col min="3" max="3" width="5.85546875" style="60" customWidth="1"/>
    <col min="4" max="4" width="52.5703125" style="60" customWidth="1"/>
    <col min="5" max="5" width="15.28515625" style="60" customWidth="1"/>
    <col min="6" max="6" width="18.28515625" style="60" customWidth="1"/>
    <col min="7" max="7" width="17.140625" style="60" customWidth="1"/>
    <col min="8" max="8" width="13" style="60" customWidth="1"/>
    <col min="9" max="9" width="13.28515625" style="60" customWidth="1"/>
    <col min="10" max="10" width="16.7109375" style="60" customWidth="1"/>
    <col min="11" max="11" width="15.28515625" style="60" customWidth="1"/>
    <col min="12" max="12" width="6.7109375" style="60" customWidth="1"/>
    <col min="13" max="13" width="4.42578125" style="60" customWidth="1"/>
    <col min="14" max="14" width="5.42578125" style="60" customWidth="1"/>
    <col min="15" max="15" width="15.42578125" style="85" customWidth="1"/>
    <col min="16" max="16" width="5.5703125" style="60" customWidth="1"/>
    <col min="17" max="17" width="4.140625" style="60" customWidth="1"/>
    <col min="18" max="18" width="5.85546875" style="60" customWidth="1"/>
    <col min="19" max="19" width="16" style="60" customWidth="1"/>
    <col min="20" max="20" width="14.7109375" style="60" customWidth="1"/>
    <col min="21" max="22" width="13.85546875" style="60" customWidth="1"/>
    <col min="23" max="23" width="14" style="60" customWidth="1"/>
    <col min="24" max="24" width="8.85546875" style="60"/>
    <col min="25" max="25" width="5.28515625" style="60" customWidth="1"/>
    <col min="26" max="16384" width="8.85546875" style="60"/>
  </cols>
  <sheetData>
    <row r="1" spans="2:25" x14ac:dyDescent="0.3">
      <c r="O1" s="60"/>
    </row>
    <row r="2" spans="2:25" ht="8.4499999999999993" customHeight="1" x14ac:dyDescent="0.3">
      <c r="B2" s="6"/>
      <c r="C2" s="6"/>
      <c r="D2" s="6"/>
      <c r="E2" s="6"/>
      <c r="F2" s="6"/>
      <c r="G2" s="6"/>
      <c r="H2" s="6"/>
      <c r="I2" s="6"/>
      <c r="J2" s="6"/>
      <c r="K2" s="6"/>
      <c r="L2" s="6"/>
      <c r="O2" s="60"/>
    </row>
    <row r="3" spans="2:25" ht="8.4499999999999993" customHeight="1" thickBot="1" x14ac:dyDescent="0.35">
      <c r="B3" s="6"/>
      <c r="C3" s="6"/>
      <c r="D3" s="6"/>
      <c r="E3" s="6"/>
      <c r="F3" s="6"/>
      <c r="G3" s="6"/>
      <c r="H3" s="6"/>
      <c r="I3" s="6"/>
      <c r="J3" s="6"/>
      <c r="K3" s="6"/>
      <c r="L3" s="6"/>
      <c r="O3" s="60"/>
    </row>
    <row r="4" spans="2:25" ht="14.45" customHeight="1" x14ac:dyDescent="0.3">
      <c r="B4" s="6"/>
      <c r="C4" s="9" t="str">
        <f>'0-Instructiuni'!C3</f>
        <v>PROGRAMUL REGIONAL NORD-VEST 2021-2027</v>
      </c>
      <c r="D4" s="61"/>
      <c r="E4" s="61"/>
      <c r="F4" s="61"/>
      <c r="G4" s="61"/>
      <c r="H4" s="61"/>
      <c r="I4" s="61"/>
      <c r="J4" s="61"/>
      <c r="K4" s="10"/>
      <c r="L4" s="6"/>
      <c r="O4" s="60"/>
    </row>
    <row r="5" spans="2:25" ht="14.45" customHeight="1" x14ac:dyDescent="0.3">
      <c r="B5" s="6"/>
      <c r="C5" s="11" t="str">
        <f>'0-Instructiuni'!C4</f>
        <v>Sprijinirea internationalizarii IMM-urilor din regiunea de Nord-Vest</v>
      </c>
      <c r="D5" s="15"/>
      <c r="E5" s="15"/>
      <c r="F5" s="15"/>
      <c r="G5" s="15"/>
      <c r="H5" s="15"/>
      <c r="I5" s="15"/>
      <c r="J5" s="15"/>
      <c r="K5" s="12"/>
      <c r="L5" s="6"/>
      <c r="O5" s="60"/>
    </row>
    <row r="6" spans="2:25" ht="14.45" customHeight="1" thickBot="1" x14ac:dyDescent="0.35">
      <c r="B6" s="6"/>
      <c r="C6" s="13" t="str">
        <f>'0-Instructiuni'!C5</f>
        <v>Apel de proiecte nr. PRNV/2025/131.F/1</v>
      </c>
      <c r="D6" s="62"/>
      <c r="E6" s="62"/>
      <c r="F6" s="62"/>
      <c r="G6" s="62"/>
      <c r="H6" s="62"/>
      <c r="I6" s="62"/>
      <c r="J6" s="62"/>
      <c r="K6" s="14"/>
      <c r="L6" s="6"/>
      <c r="O6" s="60"/>
    </row>
    <row r="7" spans="2:25" x14ac:dyDescent="0.3">
      <c r="B7" s="6"/>
      <c r="C7" s="6"/>
      <c r="D7" s="6"/>
      <c r="E7" s="6"/>
      <c r="F7" s="6"/>
      <c r="G7" s="6"/>
      <c r="H7" s="6"/>
      <c r="I7" s="6"/>
      <c r="J7" s="6"/>
      <c r="K7" s="6"/>
      <c r="L7" s="6"/>
      <c r="O7" s="60"/>
    </row>
    <row r="8" spans="2:25" x14ac:dyDescent="0.3">
      <c r="O8" s="60"/>
    </row>
    <row r="9" spans="2:25" x14ac:dyDescent="0.3">
      <c r="O9" s="60"/>
    </row>
    <row r="10" spans="2:25" x14ac:dyDescent="0.3">
      <c r="B10" s="6"/>
      <c r="C10" s="6"/>
      <c r="D10" s="6"/>
      <c r="E10" s="6"/>
      <c r="F10" s="6"/>
      <c r="G10" s="6"/>
      <c r="H10" s="6"/>
      <c r="I10" s="6"/>
      <c r="J10" s="6"/>
      <c r="K10" s="6"/>
      <c r="L10" s="6"/>
      <c r="N10" s="6"/>
      <c r="O10" s="15"/>
      <c r="P10" s="6"/>
      <c r="R10" s="6"/>
      <c r="S10" s="6"/>
      <c r="T10" s="6"/>
      <c r="U10" s="6"/>
      <c r="V10" s="6"/>
      <c r="W10" s="6"/>
      <c r="X10" s="6"/>
      <c r="Y10" s="6"/>
    </row>
    <row r="11" spans="2:25" ht="17.25" thickBot="1" x14ac:dyDescent="0.35">
      <c r="B11" s="6"/>
      <c r="C11" s="6"/>
      <c r="D11" s="6"/>
      <c r="E11" s="6"/>
      <c r="F11" s="6"/>
      <c r="G11" s="6"/>
      <c r="H11" s="6"/>
      <c r="I11" s="6"/>
      <c r="J11" s="6"/>
      <c r="K11" s="6"/>
      <c r="L11" s="6"/>
      <c r="N11" s="6"/>
      <c r="O11" s="15"/>
      <c r="P11" s="6"/>
      <c r="R11" s="6"/>
      <c r="S11" s="6"/>
      <c r="T11" s="6"/>
      <c r="U11" s="6"/>
      <c r="V11" s="6"/>
      <c r="W11" s="6"/>
      <c r="X11" s="6"/>
      <c r="Y11" s="6"/>
    </row>
    <row r="12" spans="2:25" ht="24" customHeight="1" x14ac:dyDescent="0.3">
      <c r="B12" s="6"/>
      <c r="C12" s="539" t="s">
        <v>0</v>
      </c>
      <c r="D12" s="541" t="s">
        <v>1</v>
      </c>
      <c r="E12" s="538" t="s">
        <v>2</v>
      </c>
      <c r="F12" s="538"/>
      <c r="G12" s="533" t="s">
        <v>3</v>
      </c>
      <c r="H12" s="538" t="s">
        <v>4</v>
      </c>
      <c r="I12" s="538"/>
      <c r="J12" s="533" t="s">
        <v>5</v>
      </c>
      <c r="K12" s="525" t="s">
        <v>6</v>
      </c>
      <c r="L12" s="6"/>
      <c r="N12" s="6"/>
      <c r="O12" s="525" t="s">
        <v>13</v>
      </c>
      <c r="P12" s="6"/>
      <c r="R12" s="6"/>
      <c r="S12" s="527" t="s">
        <v>88</v>
      </c>
      <c r="T12" s="528"/>
      <c r="U12" s="528"/>
      <c r="V12" s="528"/>
      <c r="W12" s="528"/>
      <c r="X12" s="529"/>
      <c r="Y12" s="6"/>
    </row>
    <row r="13" spans="2:25" ht="36.6" customHeight="1" thickBot="1" x14ac:dyDescent="0.35">
      <c r="B13" s="6"/>
      <c r="C13" s="540"/>
      <c r="D13" s="542"/>
      <c r="E13" s="54" t="s">
        <v>7</v>
      </c>
      <c r="F13" s="54" t="s">
        <v>8</v>
      </c>
      <c r="G13" s="534"/>
      <c r="H13" s="54" t="s">
        <v>7</v>
      </c>
      <c r="I13" s="54" t="s">
        <v>9</v>
      </c>
      <c r="J13" s="534"/>
      <c r="K13" s="526"/>
      <c r="L13" s="6"/>
      <c r="N13" s="6"/>
      <c r="O13" s="526"/>
      <c r="P13" s="6"/>
      <c r="R13" s="6"/>
      <c r="S13" s="530"/>
      <c r="T13" s="531"/>
      <c r="U13" s="531"/>
      <c r="V13" s="531"/>
      <c r="W13" s="531"/>
      <c r="X13" s="532"/>
      <c r="Y13" s="6"/>
    </row>
    <row r="14" spans="2:25" ht="21.6" customHeight="1" thickBot="1" x14ac:dyDescent="0.35">
      <c r="B14" s="6"/>
      <c r="C14" s="516" t="s">
        <v>304</v>
      </c>
      <c r="D14" s="517"/>
      <c r="E14" s="517"/>
      <c r="F14" s="517"/>
      <c r="G14" s="517"/>
      <c r="H14" s="517"/>
      <c r="I14" s="517"/>
      <c r="J14" s="517"/>
      <c r="K14" s="518"/>
      <c r="L14" s="6"/>
      <c r="N14" s="6"/>
      <c r="O14" s="6"/>
      <c r="P14" s="6"/>
      <c r="R14" s="6"/>
      <c r="S14" s="535" t="s">
        <v>304</v>
      </c>
      <c r="T14" s="536"/>
      <c r="U14" s="536"/>
      <c r="V14" s="536"/>
      <c r="W14" s="536"/>
      <c r="X14" s="537"/>
      <c r="Y14" s="6"/>
    </row>
    <row r="15" spans="2:25" ht="19.899999999999999" customHeight="1" thickBot="1" x14ac:dyDescent="0.35">
      <c r="B15" s="6"/>
      <c r="C15" s="55" t="s">
        <v>354</v>
      </c>
      <c r="D15" s="522" t="s">
        <v>356</v>
      </c>
      <c r="E15" s="523"/>
      <c r="F15" s="523"/>
      <c r="G15" s="523"/>
      <c r="H15" s="523"/>
      <c r="I15" s="523"/>
      <c r="J15" s="523"/>
      <c r="K15" s="524"/>
      <c r="L15" s="6"/>
      <c r="N15" s="6"/>
      <c r="O15" s="209"/>
      <c r="P15" s="6"/>
      <c r="R15" s="6"/>
      <c r="S15" s="249" t="s">
        <v>367</v>
      </c>
      <c r="T15" s="249" t="s">
        <v>368</v>
      </c>
      <c r="U15" s="249" t="s">
        <v>369</v>
      </c>
      <c r="V15" s="249" t="s">
        <v>370</v>
      </c>
      <c r="W15" s="249"/>
      <c r="X15" s="249"/>
      <c r="Y15" s="6"/>
    </row>
    <row r="16" spans="2:25" ht="66" x14ac:dyDescent="0.3">
      <c r="B16" s="6"/>
      <c r="C16" s="58" t="s">
        <v>357</v>
      </c>
      <c r="D16" s="99" t="s">
        <v>502</v>
      </c>
      <c r="E16" s="1"/>
      <c r="F16" s="1"/>
      <c r="G16" s="195">
        <f>E16+F16</f>
        <v>0</v>
      </c>
      <c r="H16" s="1"/>
      <c r="I16" s="1"/>
      <c r="J16" s="195">
        <f>H16+I16</f>
        <v>0</v>
      </c>
      <c r="K16" s="196">
        <f>G16+J16</f>
        <v>0</v>
      </c>
      <c r="L16" s="6"/>
      <c r="N16" s="6"/>
      <c r="O16" s="209"/>
      <c r="P16" s="6"/>
      <c r="R16" s="6"/>
      <c r="S16" s="245"/>
      <c r="T16" s="246"/>
      <c r="U16" s="246"/>
      <c r="V16" s="246"/>
      <c r="W16" s="247">
        <f>SUM(S16:V16)</f>
        <v>0</v>
      </c>
      <c r="X16" s="248" t="str">
        <f>IF(W16=K16,"OK","ERROR")</f>
        <v>OK</v>
      </c>
      <c r="Y16" s="6"/>
    </row>
    <row r="17" spans="2:25" ht="148.5" x14ac:dyDescent="0.3">
      <c r="B17" s="6"/>
      <c r="C17" s="58" t="s">
        <v>10</v>
      </c>
      <c r="D17" s="99" t="s">
        <v>503</v>
      </c>
      <c r="E17" s="1"/>
      <c r="F17" s="1"/>
      <c r="G17" s="195">
        <f>E17+F17</f>
        <v>0</v>
      </c>
      <c r="H17" s="1"/>
      <c r="I17" s="1"/>
      <c r="J17" s="195">
        <f>H17+I17</f>
        <v>0</v>
      </c>
      <c r="K17" s="196">
        <f>G17+J17</f>
        <v>0</v>
      </c>
      <c r="L17" s="6"/>
      <c r="N17" s="6"/>
      <c r="O17" s="209"/>
      <c r="P17" s="6"/>
      <c r="R17" s="6"/>
      <c r="S17" s="63"/>
      <c r="T17" s="64"/>
      <c r="U17" s="64"/>
      <c r="V17" s="64"/>
      <c r="W17" s="214">
        <f>SUM(S17:V17)</f>
        <v>0</v>
      </c>
      <c r="X17" s="215" t="str">
        <f>IF(W17=K17,"OK","ERROR")</f>
        <v>OK</v>
      </c>
      <c r="Y17" s="6"/>
    </row>
    <row r="18" spans="2:25" ht="19.899999999999999" customHeight="1" x14ac:dyDescent="0.3">
      <c r="B18" s="6"/>
      <c r="C18" s="58"/>
      <c r="D18" s="57" t="s">
        <v>366</v>
      </c>
      <c r="E18" s="197">
        <f>SUM(E16:E17)</f>
        <v>0</v>
      </c>
      <c r="F18" s="197">
        <f>SUM(F16:F17)</f>
        <v>0</v>
      </c>
      <c r="G18" s="197">
        <f>E18+F18</f>
        <v>0</v>
      </c>
      <c r="H18" s="197">
        <f>SUM(H16:H17)</f>
        <v>0</v>
      </c>
      <c r="I18" s="197">
        <f>SUM(I16:I17)</f>
        <v>0</v>
      </c>
      <c r="J18" s="197">
        <f>H18+I18</f>
        <v>0</v>
      </c>
      <c r="K18" s="198">
        <f>G18+J18</f>
        <v>0</v>
      </c>
      <c r="L18" s="6"/>
      <c r="N18" s="6"/>
      <c r="O18" s="209"/>
      <c r="P18" s="6"/>
      <c r="R18" s="6"/>
      <c r="S18" s="211">
        <f>SUM(S16:S17)</f>
        <v>0</v>
      </c>
      <c r="T18" s="214">
        <f>SUM(T16:T17)</f>
        <v>0</v>
      </c>
      <c r="U18" s="214">
        <f>SUM(U16:U17)</f>
        <v>0</v>
      </c>
      <c r="V18" s="213">
        <f>SUM(V16:V17)</f>
        <v>0</v>
      </c>
      <c r="W18" s="214">
        <f>SUM(S18:V18)</f>
        <v>0</v>
      </c>
      <c r="X18" s="215" t="str">
        <f>IF(W18=K18,"OK","ERROR")</f>
        <v>OK</v>
      </c>
      <c r="Y18" s="6"/>
    </row>
    <row r="19" spans="2:25" ht="27" customHeight="1" thickBot="1" x14ac:dyDescent="0.35">
      <c r="B19" s="6"/>
      <c r="C19" s="55" t="s">
        <v>355</v>
      </c>
      <c r="D19" s="522" t="s">
        <v>358</v>
      </c>
      <c r="E19" s="523"/>
      <c r="F19" s="523"/>
      <c r="G19" s="523"/>
      <c r="H19" s="523"/>
      <c r="I19" s="523"/>
      <c r="J19" s="523"/>
      <c r="K19" s="524"/>
      <c r="L19" s="6"/>
      <c r="N19" s="6"/>
      <c r="O19" s="209"/>
      <c r="P19" s="6"/>
      <c r="R19" s="6"/>
      <c r="S19" s="519"/>
      <c r="T19" s="520"/>
      <c r="U19" s="520"/>
      <c r="V19" s="520"/>
      <c r="W19" s="520"/>
      <c r="X19" s="521"/>
      <c r="Y19" s="6"/>
    </row>
    <row r="20" spans="2:25" ht="83.25" thickBot="1" x14ac:dyDescent="0.35">
      <c r="B20" s="6"/>
      <c r="C20" s="58" t="s">
        <v>11</v>
      </c>
      <c r="D20" s="242" t="s">
        <v>501</v>
      </c>
      <c r="E20" s="1"/>
      <c r="F20" s="1"/>
      <c r="G20" s="195">
        <f t="shared" ref="G20:G24" si="0">E20+F20</f>
        <v>0</v>
      </c>
      <c r="H20" s="1"/>
      <c r="I20" s="1"/>
      <c r="J20" s="195">
        <f t="shared" ref="J20:J24" si="1">H20+I20</f>
        <v>0</v>
      </c>
      <c r="K20" s="196">
        <f t="shared" ref="K20:K24" si="2">G20+J20</f>
        <v>0</v>
      </c>
      <c r="L20" s="6"/>
      <c r="N20" s="6"/>
      <c r="O20" s="209"/>
      <c r="P20" s="6"/>
      <c r="R20" s="6"/>
      <c r="S20" s="63"/>
      <c r="T20" s="64"/>
      <c r="U20" s="64"/>
      <c r="V20" s="64"/>
      <c r="W20" s="214">
        <f t="shared" ref="W20:W25" si="3">SUM(S20:V20)</f>
        <v>0</v>
      </c>
      <c r="X20" s="215" t="str">
        <f t="shared" ref="X20:X25" si="4">IF(W20=K20,"OK","ERROR")</f>
        <v>OK</v>
      </c>
      <c r="Y20" s="6"/>
    </row>
    <row r="21" spans="2:25" ht="66.75" thickBot="1" x14ac:dyDescent="0.35">
      <c r="B21" s="6"/>
      <c r="C21" s="58" t="s">
        <v>359</v>
      </c>
      <c r="D21" s="243" t="s">
        <v>504</v>
      </c>
      <c r="E21" s="1"/>
      <c r="F21" s="1"/>
      <c r="G21" s="195">
        <f t="shared" si="0"/>
        <v>0</v>
      </c>
      <c r="H21" s="1"/>
      <c r="I21" s="1"/>
      <c r="J21" s="195">
        <f t="shared" si="1"/>
        <v>0</v>
      </c>
      <c r="K21" s="196">
        <f t="shared" si="2"/>
        <v>0</v>
      </c>
      <c r="L21" s="6"/>
      <c r="N21" s="6"/>
      <c r="O21" s="209"/>
      <c r="P21" s="6"/>
      <c r="R21" s="6"/>
      <c r="S21" s="63"/>
      <c r="T21" s="64"/>
      <c r="U21" s="64"/>
      <c r="V21" s="64"/>
      <c r="W21" s="214">
        <f t="shared" si="3"/>
        <v>0</v>
      </c>
      <c r="X21" s="215" t="str">
        <f t="shared" si="4"/>
        <v>OK</v>
      </c>
      <c r="Y21" s="6"/>
    </row>
    <row r="22" spans="2:25" ht="57.6" customHeight="1" thickBot="1" x14ac:dyDescent="0.35">
      <c r="B22" s="6"/>
      <c r="C22" s="58" t="s">
        <v>360</v>
      </c>
      <c r="D22" s="244" t="s">
        <v>505</v>
      </c>
      <c r="E22" s="1"/>
      <c r="F22" s="1"/>
      <c r="G22" s="195">
        <f t="shared" si="0"/>
        <v>0</v>
      </c>
      <c r="H22" s="1"/>
      <c r="I22" s="1"/>
      <c r="J22" s="195">
        <f t="shared" si="1"/>
        <v>0</v>
      </c>
      <c r="K22" s="196">
        <f t="shared" si="2"/>
        <v>0</v>
      </c>
      <c r="L22" s="6"/>
      <c r="N22" s="6"/>
      <c r="O22" s="209"/>
      <c r="P22" s="6"/>
      <c r="R22" s="6"/>
      <c r="S22" s="63"/>
      <c r="T22" s="64"/>
      <c r="U22" s="64"/>
      <c r="V22" s="64"/>
      <c r="W22" s="214">
        <f t="shared" si="3"/>
        <v>0</v>
      </c>
      <c r="X22" s="215" t="str">
        <f t="shared" si="4"/>
        <v>OK</v>
      </c>
      <c r="Y22" s="6"/>
    </row>
    <row r="23" spans="2:25" ht="57.6" customHeight="1" thickBot="1" x14ac:dyDescent="0.35">
      <c r="B23" s="6"/>
      <c r="C23" s="58" t="s">
        <v>361</v>
      </c>
      <c r="D23" s="242" t="s">
        <v>506</v>
      </c>
      <c r="E23" s="1"/>
      <c r="F23" s="1"/>
      <c r="G23" s="195">
        <f t="shared" si="0"/>
        <v>0</v>
      </c>
      <c r="H23" s="1"/>
      <c r="I23" s="1"/>
      <c r="J23" s="195">
        <f t="shared" si="1"/>
        <v>0</v>
      </c>
      <c r="K23" s="196">
        <f t="shared" si="2"/>
        <v>0</v>
      </c>
      <c r="L23" s="6"/>
      <c r="N23" s="6"/>
      <c r="O23" s="209"/>
      <c r="P23" s="6"/>
      <c r="R23" s="6"/>
      <c r="S23" s="63"/>
      <c r="T23" s="64"/>
      <c r="U23" s="64"/>
      <c r="V23" s="64"/>
      <c r="W23" s="214">
        <f t="shared" si="3"/>
        <v>0</v>
      </c>
      <c r="X23" s="215" t="str">
        <f t="shared" si="4"/>
        <v>OK</v>
      </c>
      <c r="Y23" s="6"/>
    </row>
    <row r="24" spans="2:25" ht="57.6" customHeight="1" thickBot="1" x14ac:dyDescent="0.35">
      <c r="B24" s="6"/>
      <c r="C24" s="58" t="s">
        <v>362</v>
      </c>
      <c r="D24" s="243" t="s">
        <v>507</v>
      </c>
      <c r="E24" s="1"/>
      <c r="F24" s="1"/>
      <c r="G24" s="195">
        <f t="shared" si="0"/>
        <v>0</v>
      </c>
      <c r="H24" s="1"/>
      <c r="I24" s="1"/>
      <c r="J24" s="195">
        <f t="shared" si="1"/>
        <v>0</v>
      </c>
      <c r="K24" s="196">
        <f t="shared" si="2"/>
        <v>0</v>
      </c>
      <c r="L24" s="6"/>
      <c r="N24" s="6"/>
      <c r="O24" s="209"/>
      <c r="P24" s="6"/>
      <c r="R24" s="6"/>
      <c r="S24" s="63"/>
      <c r="T24" s="64"/>
      <c r="U24" s="64"/>
      <c r="V24" s="64"/>
      <c r="W24" s="214">
        <f t="shared" si="3"/>
        <v>0</v>
      </c>
      <c r="X24" s="215" t="str">
        <f t="shared" si="4"/>
        <v>OK</v>
      </c>
      <c r="Y24" s="6"/>
    </row>
    <row r="25" spans="2:25" ht="50.25" customHeight="1" thickBot="1" x14ac:dyDescent="0.35">
      <c r="B25" s="6"/>
      <c r="C25" s="58" t="s">
        <v>363</v>
      </c>
      <c r="D25" s="243" t="s">
        <v>508</v>
      </c>
      <c r="E25" s="1"/>
      <c r="F25" s="1"/>
      <c r="G25" s="195">
        <f t="shared" ref="G25" si="5">E25+F25</f>
        <v>0</v>
      </c>
      <c r="H25" s="1"/>
      <c r="I25" s="1"/>
      <c r="J25" s="195">
        <f t="shared" ref="J25" si="6">H25+I25</f>
        <v>0</v>
      </c>
      <c r="K25" s="196">
        <f t="shared" ref="K25" si="7">G25+J25</f>
        <v>0</v>
      </c>
      <c r="L25" s="6"/>
      <c r="N25" s="6"/>
      <c r="O25" s="209"/>
      <c r="P25" s="6"/>
      <c r="R25" s="6"/>
      <c r="S25" s="63"/>
      <c r="T25" s="64"/>
      <c r="U25" s="64"/>
      <c r="V25" s="64"/>
      <c r="W25" s="214">
        <f t="shared" si="3"/>
        <v>0</v>
      </c>
      <c r="X25" s="215" t="str">
        <f t="shared" si="4"/>
        <v>OK</v>
      </c>
      <c r="Y25" s="6"/>
    </row>
    <row r="26" spans="2:25" ht="66.75" thickBot="1" x14ac:dyDescent="0.35">
      <c r="B26" s="6"/>
      <c r="C26" s="58" t="s">
        <v>364</v>
      </c>
      <c r="D26" s="243" t="s">
        <v>509</v>
      </c>
      <c r="E26" s="1"/>
      <c r="F26" s="1"/>
      <c r="G26" s="195">
        <f t="shared" ref="G26" si="8">E26+F26</f>
        <v>0</v>
      </c>
      <c r="H26" s="1"/>
      <c r="I26" s="1"/>
      <c r="J26" s="195">
        <f t="shared" ref="J26" si="9">H26+I26</f>
        <v>0</v>
      </c>
      <c r="K26" s="196">
        <f t="shared" ref="K26" si="10">G26+J26</f>
        <v>0</v>
      </c>
      <c r="L26" s="6"/>
      <c r="N26" s="6"/>
      <c r="O26" s="209"/>
      <c r="P26" s="6"/>
      <c r="R26" s="6"/>
      <c r="S26" s="63"/>
      <c r="T26" s="64"/>
      <c r="U26" s="64"/>
      <c r="V26" s="64"/>
      <c r="W26" s="214">
        <f t="shared" ref="W26:W32" si="11">SUM(S26:V26)</f>
        <v>0</v>
      </c>
      <c r="X26" s="215" t="str">
        <f t="shared" ref="X26:X27" si="12">IF(W26=K26,"OK","ERROR")</f>
        <v>OK</v>
      </c>
      <c r="Y26" s="6"/>
    </row>
    <row r="27" spans="2:25" ht="24" customHeight="1" x14ac:dyDescent="0.3">
      <c r="B27" s="6"/>
      <c r="C27" s="58"/>
      <c r="D27" s="57" t="s">
        <v>365</v>
      </c>
      <c r="E27" s="197">
        <f>SUM(E20:E26)</f>
        <v>0</v>
      </c>
      <c r="F27" s="197">
        <f>SUM(F20:F26)</f>
        <v>0</v>
      </c>
      <c r="G27" s="197">
        <f t="shared" ref="G27:K27" si="13">SUM(G20:G26)</f>
        <v>0</v>
      </c>
      <c r="H27" s="197">
        <f t="shared" si="13"/>
        <v>0</v>
      </c>
      <c r="I27" s="197">
        <f t="shared" si="13"/>
        <v>0</v>
      </c>
      <c r="J27" s="197">
        <f t="shared" si="13"/>
        <v>0</v>
      </c>
      <c r="K27" s="197">
        <f t="shared" si="13"/>
        <v>0</v>
      </c>
      <c r="L27" s="6"/>
      <c r="N27" s="6"/>
      <c r="O27" s="209" t="str">
        <f>IF(G27&gt;=60%*G32,"OK","ERROR")</f>
        <v>OK</v>
      </c>
      <c r="P27" s="6"/>
      <c r="R27" s="6"/>
      <c r="S27" s="219">
        <f>SUM(S20:S26)</f>
        <v>0</v>
      </c>
      <c r="T27" s="219">
        <f t="shared" ref="T27:V27" si="14">SUM(T20:T26)</f>
        <v>0</v>
      </c>
      <c r="U27" s="219">
        <f t="shared" si="14"/>
        <v>0</v>
      </c>
      <c r="V27" s="219">
        <f t="shared" si="14"/>
        <v>0</v>
      </c>
      <c r="W27" s="213">
        <f t="shared" si="11"/>
        <v>0</v>
      </c>
      <c r="X27" s="215" t="str">
        <f t="shared" si="12"/>
        <v>OK</v>
      </c>
      <c r="Y27" s="6"/>
    </row>
    <row r="28" spans="2:25" ht="24" customHeight="1" thickBot="1" x14ac:dyDescent="0.35">
      <c r="B28" s="6"/>
      <c r="C28" s="514" t="s">
        <v>305</v>
      </c>
      <c r="D28" s="515"/>
      <c r="E28" s="199">
        <f>E18+E27</f>
        <v>0</v>
      </c>
      <c r="F28" s="199">
        <f>F18+F27</f>
        <v>0</v>
      </c>
      <c r="G28" s="199">
        <f>G18+G27</f>
        <v>0</v>
      </c>
      <c r="H28" s="199">
        <f t="shared" ref="H28:J28" si="15">H18+H27</f>
        <v>0</v>
      </c>
      <c r="I28" s="199">
        <f t="shared" si="15"/>
        <v>0</v>
      </c>
      <c r="J28" s="199">
        <f t="shared" si="15"/>
        <v>0</v>
      </c>
      <c r="K28" s="199">
        <f>K18+K27</f>
        <v>0</v>
      </c>
      <c r="L28" s="6"/>
      <c r="N28" s="6"/>
      <c r="O28" s="209"/>
      <c r="P28" s="6"/>
      <c r="R28" s="6"/>
      <c r="S28" s="199">
        <f>S18+S27</f>
        <v>0</v>
      </c>
      <c r="T28" s="199">
        <f t="shared" ref="T28:W28" si="16">T18+T27</f>
        <v>0</v>
      </c>
      <c r="U28" s="199">
        <f t="shared" si="16"/>
        <v>0</v>
      </c>
      <c r="V28" s="199">
        <f t="shared" si="16"/>
        <v>0</v>
      </c>
      <c r="W28" s="199">
        <f t="shared" si="16"/>
        <v>0</v>
      </c>
      <c r="X28" s="215" t="str">
        <f>IF(W28=K28,"OK","ERROR")</f>
        <v>OK</v>
      </c>
      <c r="Y28" s="6"/>
    </row>
    <row r="29" spans="2:25" ht="25.15" customHeight="1" thickBot="1" x14ac:dyDescent="0.35">
      <c r="B29" s="6"/>
      <c r="C29" s="516" t="s">
        <v>306</v>
      </c>
      <c r="D29" s="517"/>
      <c r="E29" s="517"/>
      <c r="F29" s="517"/>
      <c r="G29" s="517"/>
      <c r="H29" s="517"/>
      <c r="I29" s="517"/>
      <c r="J29" s="517"/>
      <c r="K29" s="518"/>
      <c r="L29" s="6"/>
      <c r="N29" s="6"/>
      <c r="O29" s="209"/>
      <c r="P29" s="6"/>
      <c r="R29" s="6"/>
      <c r="S29" s="511" t="s">
        <v>306</v>
      </c>
      <c r="T29" s="512"/>
      <c r="U29" s="512"/>
      <c r="V29" s="512"/>
      <c r="W29" s="512"/>
      <c r="X29" s="513"/>
      <c r="Y29" s="6"/>
    </row>
    <row r="30" spans="2:25" ht="22.15" customHeight="1" x14ac:dyDescent="0.3">
      <c r="B30" s="6"/>
      <c r="C30" s="58" t="s">
        <v>308</v>
      </c>
      <c r="D30" s="56" t="s">
        <v>510</v>
      </c>
      <c r="E30" s="195">
        <f>7%*G28</f>
        <v>0</v>
      </c>
      <c r="F30" s="200"/>
      <c r="G30" s="195">
        <f>E30</f>
        <v>0</v>
      </c>
      <c r="H30" s="200"/>
      <c r="I30" s="200"/>
      <c r="J30" s="200"/>
      <c r="K30" s="196">
        <f>G30</f>
        <v>0</v>
      </c>
      <c r="L30" s="6"/>
      <c r="N30" s="6"/>
      <c r="O30" s="209"/>
      <c r="P30" s="6"/>
      <c r="R30" s="6"/>
      <c r="S30" s="63"/>
      <c r="T30" s="64"/>
      <c r="U30" s="64"/>
      <c r="V30" s="64"/>
      <c r="W30" s="214">
        <f t="shared" si="11"/>
        <v>0</v>
      </c>
      <c r="X30" s="215" t="str">
        <f>IF(W30=K30,"OK","ERROR")</f>
        <v>OK</v>
      </c>
      <c r="Y30" s="6"/>
    </row>
    <row r="31" spans="2:25" ht="19.899999999999999" customHeight="1" thickBot="1" x14ac:dyDescent="0.35">
      <c r="B31" s="6"/>
      <c r="C31" s="507" t="s">
        <v>307</v>
      </c>
      <c r="D31" s="508"/>
      <c r="E31" s="201">
        <f>E30</f>
        <v>0</v>
      </c>
      <c r="F31" s="200"/>
      <c r="G31" s="201">
        <f>G30</f>
        <v>0</v>
      </c>
      <c r="H31" s="200"/>
      <c r="I31" s="200"/>
      <c r="J31" s="200"/>
      <c r="K31" s="202">
        <f>G31</f>
        <v>0</v>
      </c>
      <c r="L31" s="6"/>
      <c r="N31" s="6"/>
      <c r="O31" s="209"/>
      <c r="P31" s="6"/>
      <c r="R31" s="6"/>
      <c r="S31" s="211">
        <f>SUM(S30)</f>
        <v>0</v>
      </c>
      <c r="T31" s="212">
        <f t="shared" ref="T31:V31" si="17">SUM(T30)</f>
        <v>0</v>
      </c>
      <c r="U31" s="212">
        <f t="shared" si="17"/>
        <v>0</v>
      </c>
      <c r="V31" s="213">
        <f t="shared" si="17"/>
        <v>0</v>
      </c>
      <c r="W31" s="214">
        <f t="shared" si="11"/>
        <v>0</v>
      </c>
      <c r="X31" s="215" t="str">
        <f>IF(W31=K31,"OK","ERROR")</f>
        <v>OK</v>
      </c>
      <c r="Y31" s="6"/>
    </row>
    <row r="32" spans="2:25" ht="19.899999999999999" customHeight="1" thickBot="1" x14ac:dyDescent="0.35">
      <c r="B32" s="6"/>
      <c r="C32" s="509" t="s">
        <v>12</v>
      </c>
      <c r="D32" s="510"/>
      <c r="E32" s="203">
        <f>E28+E31</f>
        <v>0</v>
      </c>
      <c r="F32" s="203">
        <f t="shared" ref="F32:K32" si="18">F28+F31</f>
        <v>0</v>
      </c>
      <c r="G32" s="203">
        <f t="shared" si="18"/>
        <v>0</v>
      </c>
      <c r="H32" s="203">
        <f t="shared" si="18"/>
        <v>0</v>
      </c>
      <c r="I32" s="203">
        <f t="shared" si="18"/>
        <v>0</v>
      </c>
      <c r="J32" s="203">
        <f t="shared" si="18"/>
        <v>0</v>
      </c>
      <c r="K32" s="204">
        <f t="shared" si="18"/>
        <v>0</v>
      </c>
      <c r="L32" s="6"/>
      <c r="N32" s="6"/>
      <c r="O32" s="210"/>
      <c r="P32" s="6"/>
      <c r="R32" s="6"/>
      <c r="S32" s="216">
        <f t="shared" ref="S32" si="19">S28+S31</f>
        <v>0</v>
      </c>
      <c r="T32" s="204">
        <f t="shared" ref="T32" si="20">T28+T31</f>
        <v>0</v>
      </c>
      <c r="U32" s="204">
        <f t="shared" ref="U32" si="21">U28+U31</f>
        <v>0</v>
      </c>
      <c r="V32" s="204">
        <f t="shared" ref="V32" si="22">V28+V31</f>
        <v>0</v>
      </c>
      <c r="W32" s="217">
        <f t="shared" si="11"/>
        <v>0</v>
      </c>
      <c r="X32" s="218" t="str">
        <f>IF(W32=K32,"OK","ERROR")</f>
        <v>OK</v>
      </c>
      <c r="Y32" s="6"/>
    </row>
    <row r="33" spans="2:27" ht="19.899999999999999" customHeight="1" x14ac:dyDescent="0.3">
      <c r="B33" s="6"/>
      <c r="C33" s="66"/>
      <c r="D33" s="67"/>
      <c r="E33" s="68"/>
      <c r="F33" s="68"/>
      <c r="G33" s="68"/>
      <c r="H33" s="68"/>
      <c r="I33" s="68"/>
      <c r="J33" s="68"/>
      <c r="K33" s="68"/>
      <c r="L33" s="6"/>
      <c r="N33" s="6"/>
      <c r="O33" s="17"/>
      <c r="P33" s="6"/>
      <c r="R33" s="6"/>
      <c r="S33" s="69"/>
      <c r="T33" s="69"/>
      <c r="U33" s="69"/>
      <c r="V33" s="69"/>
      <c r="W33" s="69"/>
      <c r="X33" s="17"/>
      <c r="Y33" s="6"/>
    </row>
    <row r="34" spans="2:27" x14ac:dyDescent="0.3">
      <c r="B34" s="6"/>
      <c r="C34" s="70"/>
      <c r="D34" s="71"/>
      <c r="E34" s="2"/>
      <c r="F34" s="2"/>
      <c r="G34" s="2"/>
      <c r="H34" s="2"/>
      <c r="I34" s="2"/>
      <c r="J34" s="2"/>
      <c r="K34" s="72"/>
      <c r="L34" s="6"/>
      <c r="N34" s="6"/>
      <c r="O34" s="15"/>
      <c r="P34" s="6"/>
      <c r="R34" s="6"/>
      <c r="S34" s="86" t="str">
        <f>IFERROR(S32/$W$32,"")</f>
        <v/>
      </c>
      <c r="T34" s="86" t="str">
        <f t="shared" ref="T34:V34" si="23">IFERROR(T32/$W$32,"")</f>
        <v/>
      </c>
      <c r="U34" s="86" t="str">
        <f t="shared" si="23"/>
        <v/>
      </c>
      <c r="V34" s="86" t="str">
        <f t="shared" si="23"/>
        <v/>
      </c>
      <c r="W34" s="73"/>
      <c r="X34" s="17"/>
      <c r="Y34" s="6"/>
    </row>
    <row r="35" spans="2:27" s="77" customFormat="1" ht="19.899999999999999" customHeight="1" thickBot="1" x14ac:dyDescent="0.35">
      <c r="B35" s="74"/>
      <c r="C35" s="6"/>
      <c r="D35" s="6"/>
      <c r="E35" s="6"/>
      <c r="F35" s="6"/>
      <c r="G35" s="6"/>
      <c r="H35" s="6"/>
      <c r="I35" s="6"/>
      <c r="J35" s="6"/>
      <c r="K35" s="6"/>
      <c r="L35" s="6"/>
      <c r="M35" s="60"/>
      <c r="N35" s="6"/>
      <c r="O35" s="15"/>
      <c r="P35" s="6"/>
      <c r="Q35" s="60"/>
      <c r="R35" s="6"/>
      <c r="S35" s="6"/>
      <c r="T35" s="6"/>
      <c r="U35" s="6"/>
      <c r="V35" s="6"/>
      <c r="W35" s="6"/>
      <c r="X35" s="6"/>
    </row>
    <row r="36" spans="2:27" s="77" customFormat="1" ht="19.899999999999999" customHeight="1" x14ac:dyDescent="0.25">
      <c r="B36" s="74"/>
      <c r="C36" s="75" t="s">
        <v>14</v>
      </c>
      <c r="D36" s="76" t="s">
        <v>15</v>
      </c>
      <c r="E36" s="3" t="s">
        <v>16</v>
      </c>
      <c r="F36" s="74"/>
      <c r="G36" s="74"/>
      <c r="H36" s="74"/>
      <c r="I36" s="74"/>
      <c r="J36" s="74"/>
      <c r="K36" s="74"/>
      <c r="L36" s="74"/>
    </row>
    <row r="37" spans="2:27" s="77" customFormat="1" ht="19.899999999999999" customHeight="1" x14ac:dyDescent="0.25">
      <c r="B37" s="74"/>
      <c r="C37" s="78" t="s">
        <v>17</v>
      </c>
      <c r="D37" s="79" t="s">
        <v>18</v>
      </c>
      <c r="E37" s="205">
        <f>SUM(E38:E39)</f>
        <v>0</v>
      </c>
      <c r="F37" s="74"/>
      <c r="G37" s="74"/>
      <c r="H37" s="74"/>
      <c r="I37" s="74"/>
      <c r="J37" s="74"/>
      <c r="K37" s="74"/>
      <c r="L37" s="74"/>
    </row>
    <row r="38" spans="2:27" s="77" customFormat="1" ht="26.45" customHeight="1" x14ac:dyDescent="0.25">
      <c r="B38" s="74"/>
      <c r="C38" s="78" t="s">
        <v>19</v>
      </c>
      <c r="D38" s="80" t="s">
        <v>20</v>
      </c>
      <c r="E38" s="206">
        <f>J32</f>
        <v>0</v>
      </c>
      <c r="F38" s="74"/>
      <c r="G38" s="74"/>
      <c r="H38" s="74"/>
      <c r="I38" s="74"/>
      <c r="J38" s="74"/>
      <c r="K38" s="74"/>
      <c r="L38" s="74"/>
    </row>
    <row r="39" spans="2:27" s="77" customFormat="1" ht="19.899999999999999" customHeight="1" x14ac:dyDescent="0.25">
      <c r="B39" s="74"/>
      <c r="C39" s="78" t="s">
        <v>21</v>
      </c>
      <c r="D39" s="80" t="s">
        <v>22</v>
      </c>
      <c r="E39" s="206">
        <f>G32</f>
        <v>0</v>
      </c>
      <c r="F39" s="74"/>
      <c r="G39" s="74"/>
      <c r="H39" s="74"/>
      <c r="I39" s="74"/>
      <c r="J39" s="74"/>
      <c r="K39" s="74"/>
      <c r="L39" s="74"/>
    </row>
    <row r="40" spans="2:27" s="77" customFormat="1" ht="24" customHeight="1" x14ac:dyDescent="0.25">
      <c r="B40" s="74"/>
      <c r="C40" s="78" t="s">
        <v>23</v>
      </c>
      <c r="D40" s="79" t="s">
        <v>24</v>
      </c>
      <c r="E40" s="205">
        <f>SUM(E41:E42)</f>
        <v>0</v>
      </c>
      <c r="F40" s="74"/>
      <c r="G40" s="74"/>
      <c r="H40" s="74"/>
      <c r="I40" s="74"/>
      <c r="J40" s="74"/>
      <c r="K40" s="74"/>
      <c r="L40" s="74"/>
    </row>
    <row r="41" spans="2:27" s="77" customFormat="1" ht="28.15" customHeight="1" x14ac:dyDescent="0.25">
      <c r="B41" s="74"/>
      <c r="C41" s="78" t="s">
        <v>25</v>
      </c>
      <c r="D41" s="80" t="s">
        <v>26</v>
      </c>
      <c r="E41" s="81"/>
      <c r="F41" s="74"/>
      <c r="G41" s="74"/>
      <c r="H41" s="74"/>
      <c r="I41" s="74"/>
      <c r="J41" s="74"/>
      <c r="K41" s="74"/>
      <c r="L41" s="74"/>
    </row>
    <row r="42" spans="2:27" s="77" customFormat="1" ht="19.899999999999999" customHeight="1" thickBot="1" x14ac:dyDescent="0.3">
      <c r="B42" s="74"/>
      <c r="C42" s="78" t="s">
        <v>27</v>
      </c>
      <c r="D42" s="80" t="s">
        <v>28</v>
      </c>
      <c r="E42" s="206">
        <f>E38</f>
        <v>0</v>
      </c>
      <c r="F42" s="74"/>
      <c r="G42" s="74"/>
      <c r="H42" s="74"/>
      <c r="I42" s="74"/>
      <c r="J42" s="74"/>
      <c r="K42" s="74"/>
      <c r="L42" s="74"/>
    </row>
    <row r="43" spans="2:27" ht="53.25" customHeight="1" thickBot="1" x14ac:dyDescent="0.35">
      <c r="B43" s="6"/>
      <c r="C43" s="82" t="s">
        <v>29</v>
      </c>
      <c r="D43" s="83" t="s">
        <v>309</v>
      </c>
      <c r="E43" s="207">
        <f>E39-E41</f>
        <v>0</v>
      </c>
      <c r="F43" s="254" t="str">
        <f>IF(E43=0,"? Contributie proprie %",IF(AND(E43/eur&lt;=275000,E43/eur&gt;=50000,E43&lt;=E39*95%),"OK","ERROR"))</f>
        <v>? Contributie proprie %</v>
      </c>
      <c r="G43" s="251" t="s">
        <v>376</v>
      </c>
      <c r="H43" s="84"/>
      <c r="I43" s="74"/>
      <c r="J43" s="74"/>
      <c r="K43" s="74"/>
      <c r="L43" s="74"/>
      <c r="M43" s="77"/>
      <c r="N43" s="77"/>
      <c r="O43" s="77"/>
      <c r="P43" s="77"/>
      <c r="Q43" s="77"/>
      <c r="R43" s="77"/>
      <c r="S43" s="77"/>
      <c r="T43" s="77"/>
      <c r="U43" s="77"/>
      <c r="V43" s="77"/>
      <c r="W43" s="77"/>
      <c r="X43" s="77"/>
      <c r="Y43" s="77"/>
      <c r="Z43" s="77"/>
      <c r="AA43" s="77"/>
    </row>
    <row r="44" spans="2:27" ht="66.75" thickBot="1" x14ac:dyDescent="0.35">
      <c r="B44" s="6"/>
      <c r="C44" s="6"/>
      <c r="D44" s="6"/>
      <c r="E44" s="6"/>
      <c r="F44" s="254" t="str">
        <f>IF('1-Inputuri'!E22=1,IF(E43=0,"?",IF(E43*50%&lt;='2-Bilant_societati'!$H$146,"OK","ERROR")),IF(E43=0,"?",IF(E43*50%&lt;='2-Bilant_PJFSP'!$H$111,"OK","ERROR")))</f>
        <v>?</v>
      </c>
      <c r="G44" s="251" t="s">
        <v>392</v>
      </c>
      <c r="H44" s="6"/>
      <c r="I44" s="6"/>
      <c r="J44" s="6"/>
      <c r="K44" s="6"/>
      <c r="L44" s="6"/>
      <c r="M44" s="77"/>
      <c r="N44" s="77"/>
      <c r="O44" s="77"/>
      <c r="P44" s="77"/>
      <c r="Q44" s="77"/>
      <c r="R44" s="77"/>
      <c r="S44" s="77"/>
      <c r="T44" s="77"/>
      <c r="U44" s="77"/>
      <c r="V44" s="77"/>
      <c r="W44" s="77"/>
      <c r="X44" s="77"/>
      <c r="Y44" s="77"/>
      <c r="Z44" s="77"/>
      <c r="AA44" s="77"/>
    </row>
    <row r="45" spans="2:27" ht="28.9" customHeight="1" thickBot="1" x14ac:dyDescent="0.35">
      <c r="B45" s="6"/>
      <c r="C45" s="6"/>
      <c r="D45" s="6"/>
      <c r="E45" s="6"/>
      <c r="F45" s="6"/>
      <c r="G45" s="6"/>
      <c r="H45" s="6"/>
      <c r="I45" s="6"/>
      <c r="J45" s="6"/>
      <c r="K45" s="6"/>
      <c r="L45" s="6"/>
      <c r="M45" s="77"/>
      <c r="N45" s="77"/>
      <c r="O45" s="77"/>
      <c r="P45" s="77"/>
      <c r="Q45" s="77"/>
      <c r="R45" s="77"/>
      <c r="S45" s="77"/>
      <c r="T45" s="77"/>
      <c r="U45" s="77"/>
      <c r="V45" s="77"/>
      <c r="W45" s="77"/>
      <c r="X45" s="77"/>
      <c r="Y45" s="77"/>
      <c r="Z45" s="77"/>
      <c r="AA45" s="77"/>
    </row>
    <row r="46" spans="2:27" ht="49.5" x14ac:dyDescent="0.3">
      <c r="B46" s="6"/>
      <c r="C46" s="6"/>
      <c r="D46" s="130" t="s">
        <v>329</v>
      </c>
      <c r="E46" s="208" t="str">
        <f>IFERROR(ROUND(E41/E39,2),"")</f>
        <v/>
      </c>
      <c r="F46" s="251" t="s">
        <v>376</v>
      </c>
      <c r="G46" s="6"/>
      <c r="H46" s="6"/>
      <c r="I46" s="6"/>
      <c r="J46" s="6"/>
      <c r="K46" s="6"/>
      <c r="L46" s="6"/>
      <c r="M46" s="77"/>
      <c r="N46" s="77"/>
      <c r="O46" s="77"/>
      <c r="P46" s="77"/>
      <c r="Q46" s="77"/>
      <c r="R46" s="77"/>
      <c r="S46" s="77"/>
      <c r="T46" s="77"/>
      <c r="U46" s="77"/>
      <c r="V46" s="77"/>
      <c r="W46" s="77"/>
      <c r="X46" s="77"/>
      <c r="Y46" s="77"/>
      <c r="Z46" s="77"/>
      <c r="AA46" s="77"/>
    </row>
    <row r="47" spans="2:27" ht="50.25" thickBot="1" x14ac:dyDescent="0.35">
      <c r="B47" s="6"/>
      <c r="C47" s="6"/>
      <c r="D47" s="131" t="s">
        <v>378</v>
      </c>
      <c r="E47" s="253" t="str">
        <f>IFERROR(ROUND(G27/G32,2),"")</f>
        <v/>
      </c>
      <c r="F47" s="251" t="s">
        <v>379</v>
      </c>
      <c r="G47" s="6"/>
      <c r="H47" s="6"/>
      <c r="I47" s="6"/>
      <c r="J47" s="6"/>
      <c r="K47" s="6"/>
      <c r="L47" s="6"/>
      <c r="M47" s="77"/>
      <c r="N47" s="77"/>
      <c r="O47" s="77"/>
      <c r="P47" s="77"/>
      <c r="Q47" s="77"/>
      <c r="R47" s="77"/>
      <c r="S47" s="77"/>
      <c r="T47" s="77"/>
      <c r="U47" s="77"/>
      <c r="V47" s="77"/>
      <c r="W47" s="77"/>
      <c r="X47" s="77"/>
      <c r="Y47" s="77"/>
      <c r="Z47" s="77"/>
      <c r="AA47" s="77"/>
    </row>
    <row r="48" spans="2:27" x14ac:dyDescent="0.3">
      <c r="B48" s="6"/>
      <c r="C48" s="6"/>
      <c r="D48" s="6"/>
      <c r="E48" s="6"/>
      <c r="F48" s="6"/>
      <c r="G48" s="6"/>
      <c r="H48" s="6"/>
      <c r="I48" s="6"/>
      <c r="J48" s="6"/>
      <c r="K48" s="6"/>
      <c r="L48" s="6"/>
      <c r="M48" s="77"/>
      <c r="N48" s="77"/>
      <c r="O48" s="77"/>
      <c r="P48" s="77"/>
      <c r="Q48" s="77"/>
      <c r="R48" s="77"/>
      <c r="S48" s="77"/>
      <c r="T48" s="77"/>
      <c r="U48" s="77"/>
      <c r="V48" s="77"/>
      <c r="W48" s="77"/>
      <c r="X48" s="77"/>
      <c r="Y48" s="77"/>
      <c r="Z48" s="77"/>
      <c r="AA48" s="77"/>
    </row>
    <row r="49" spans="3:27" x14ac:dyDescent="0.3">
      <c r="C49" s="6"/>
      <c r="D49" s="6"/>
      <c r="E49" s="6"/>
      <c r="F49" s="6"/>
      <c r="G49" s="6"/>
      <c r="H49" s="6"/>
      <c r="I49" s="6"/>
      <c r="J49" s="6"/>
      <c r="K49" s="6"/>
      <c r="L49" s="6"/>
      <c r="M49" s="77"/>
      <c r="N49" s="77"/>
      <c r="O49" s="77"/>
      <c r="P49" s="77"/>
      <c r="Q49" s="77"/>
      <c r="R49" s="77"/>
      <c r="S49" s="77"/>
      <c r="T49" s="77"/>
      <c r="U49" s="77"/>
      <c r="V49" s="77"/>
      <c r="W49" s="77"/>
      <c r="X49" s="77"/>
      <c r="Y49" s="77"/>
      <c r="Z49" s="77"/>
      <c r="AA49" s="77"/>
    </row>
    <row r="50" spans="3:27" x14ac:dyDescent="0.3">
      <c r="M50" s="77"/>
      <c r="N50" s="77"/>
      <c r="O50" s="77"/>
      <c r="P50" s="77"/>
      <c r="Q50" s="77"/>
      <c r="R50" s="77"/>
      <c r="S50" s="77"/>
      <c r="T50" s="77"/>
      <c r="U50" s="77"/>
      <c r="V50" s="77"/>
      <c r="W50" s="77"/>
      <c r="X50" s="77"/>
    </row>
  </sheetData>
  <sheetProtection algorithmName="SHA-512" hashValue="6qEZxiIiJ+VfK7C02Motg8zkJrVRPV926/5VydyJ79HT9qmF0J2ATgM4Wr9FzGF9IXHIhmj7zPHnLa0tPTzTQQ==" saltValue="LBn8k7p7wHOkxaR18nsSzg==" spinCount="100000" sheet="1" formatCells="0" formatColumns="0" formatRows="0" insertColumns="0" insertRows="0"/>
  <mergeCells count="19">
    <mergeCell ref="S19:X19"/>
    <mergeCell ref="D19:K19"/>
    <mergeCell ref="D15:K15"/>
    <mergeCell ref="O12:O13"/>
    <mergeCell ref="S12:X13"/>
    <mergeCell ref="K12:K13"/>
    <mergeCell ref="J12:J13"/>
    <mergeCell ref="C14:K14"/>
    <mergeCell ref="S14:X14"/>
    <mergeCell ref="H12:I12"/>
    <mergeCell ref="C12:C13"/>
    <mergeCell ref="D12:D13"/>
    <mergeCell ref="E12:F12"/>
    <mergeCell ref="G12:G13"/>
    <mergeCell ref="C31:D31"/>
    <mergeCell ref="C32:D32"/>
    <mergeCell ref="S29:X29"/>
    <mergeCell ref="C28:D28"/>
    <mergeCell ref="C29:K29"/>
  </mergeCells>
  <phoneticPr fontId="26" type="noConversion"/>
  <conditionalFormatting sqref="F43">
    <cfRule type="cellIs" dxfId="7" priority="1" operator="lessThan">
      <formula>0.05</formula>
    </cfRule>
  </conditionalFormatting>
  <conditionalFormatting sqref="O15:O33 F43:F44">
    <cfRule type="cellIs" dxfId="6" priority="3" operator="equal">
      <formula>"OK"</formula>
    </cfRule>
    <cfRule type="cellIs" dxfId="5" priority="4" operator="equal">
      <formula>"ERROR"</formula>
    </cfRule>
  </conditionalFormatting>
  <conditionalFormatting sqref="X16:X18 X20:X28 X30:X34">
    <cfRule type="cellIs" dxfId="4" priority="6" operator="equal">
      <formula>"error"</formula>
    </cfRule>
  </conditionalFormatting>
  <pageMargins left="0.31496062992125984" right="0.31496062992125984" top="0.35433070866141736" bottom="0.35433070866141736" header="0.31496062992125984" footer="0.31496062992125984"/>
  <pageSetup scale="74" orientation="landscape" r:id="rId1"/>
  <colBreaks count="1" manualBreakCount="1">
    <brk id="11" max="1048575" man="1"/>
  </col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3:AM307"/>
  <sheetViews>
    <sheetView zoomScale="85" zoomScaleNormal="85" workbookViewId="0">
      <pane xSplit="2" ySplit="13" topLeftCell="C14" activePane="bottomRight" state="frozen"/>
      <selection pane="topRight" activeCell="C1" sqref="C1"/>
      <selection pane="bottomLeft" activeCell="A14" sqref="A14"/>
      <selection pane="bottomRight" activeCell="C24" sqref="C24"/>
    </sheetView>
  </sheetViews>
  <sheetFormatPr defaultColWidth="8.85546875" defaultRowHeight="16.5" outlineLevelRow="2" x14ac:dyDescent="0.3"/>
  <cols>
    <col min="1" max="1" width="5.7109375" style="8" customWidth="1"/>
    <col min="2" max="2" width="5.28515625" style="8" customWidth="1"/>
    <col min="3" max="3" width="53.28515625" style="8" customWidth="1"/>
    <col min="4" max="4" width="4.85546875" style="8" customWidth="1"/>
    <col min="5" max="5" width="13.7109375" style="53" customWidth="1"/>
    <col min="6" max="6" width="3.85546875" style="8" customWidth="1"/>
    <col min="7" max="7" width="9.7109375" style="8" customWidth="1"/>
    <col min="8" max="8" width="10.85546875" style="8" customWidth="1"/>
    <col min="9" max="11" width="11.140625" style="8" bestFit="1" customWidth="1"/>
    <col min="12" max="26" width="9.28515625" style="8" bestFit="1" customWidth="1"/>
    <col min="27" max="38" width="8.85546875" style="8"/>
    <col min="39" max="39" width="4.85546875" style="8" customWidth="1"/>
    <col min="40" max="16384" width="8.85546875" style="8"/>
  </cols>
  <sheetData>
    <row r="3" spans="2:39" x14ac:dyDescent="0.3">
      <c r="B3" s="6"/>
      <c r="C3" s="6"/>
      <c r="D3" s="6"/>
      <c r="E3" s="7"/>
      <c r="F3" s="6"/>
      <c r="G3" s="6"/>
      <c r="H3" s="6"/>
      <c r="I3" s="6"/>
      <c r="J3" s="6"/>
      <c r="K3" s="6"/>
      <c r="L3" s="6"/>
      <c r="M3" s="6"/>
      <c r="N3" s="6"/>
      <c r="O3" s="6"/>
      <c r="P3" s="6"/>
      <c r="Q3" s="6"/>
      <c r="R3" s="6"/>
      <c r="S3" s="6"/>
      <c r="T3" s="6"/>
      <c r="U3" s="6"/>
      <c r="V3" s="6"/>
      <c r="W3" s="6"/>
      <c r="X3" s="6"/>
      <c r="Y3" s="6"/>
      <c r="Z3" s="6"/>
      <c r="AA3" s="6"/>
      <c r="AB3" s="6"/>
      <c r="AC3" s="6"/>
      <c r="AD3" s="6"/>
      <c r="AE3" s="6"/>
      <c r="AF3" s="6"/>
      <c r="AG3" s="6"/>
      <c r="AH3" s="6"/>
      <c r="AI3" s="6"/>
      <c r="AJ3" s="6"/>
      <c r="AK3" s="6"/>
      <c r="AL3" s="6"/>
      <c r="AM3" s="6"/>
    </row>
    <row r="4" spans="2:39" ht="17.25" thickBot="1" x14ac:dyDescent="0.35">
      <c r="B4" s="6"/>
      <c r="C4" s="6"/>
      <c r="D4" s="6"/>
      <c r="E4" s="7"/>
      <c r="F4" s="6"/>
      <c r="G4" s="6"/>
      <c r="H4" s="6"/>
      <c r="I4" s="6"/>
      <c r="J4" s="6"/>
      <c r="K4" s="6"/>
      <c r="L4" s="6"/>
      <c r="M4" s="6"/>
      <c r="N4" s="6"/>
      <c r="O4" s="6"/>
      <c r="P4" s="6"/>
      <c r="Q4" s="6"/>
      <c r="R4" s="6"/>
      <c r="S4" s="6"/>
      <c r="T4" s="6"/>
      <c r="U4" s="6"/>
      <c r="V4" s="6"/>
      <c r="W4" s="6"/>
      <c r="X4" s="6"/>
      <c r="Y4" s="6"/>
      <c r="Z4" s="6"/>
      <c r="AA4" s="6"/>
      <c r="AB4" s="6"/>
      <c r="AC4" s="6"/>
      <c r="AD4" s="6"/>
      <c r="AE4" s="6"/>
      <c r="AF4" s="6"/>
      <c r="AG4" s="6"/>
      <c r="AH4" s="6"/>
      <c r="AI4" s="6"/>
      <c r="AJ4" s="6"/>
      <c r="AK4" s="6"/>
      <c r="AL4" s="6"/>
      <c r="AM4" s="6"/>
    </row>
    <row r="5" spans="2:39" ht="14.45" customHeight="1" x14ac:dyDescent="0.3">
      <c r="B5" s="6"/>
      <c r="C5" s="546" t="str">
        <f>'0-Instructiuni'!C3</f>
        <v>PROGRAMUL REGIONAL NORD-VEST 2021-2027</v>
      </c>
      <c r="D5" s="547"/>
      <c r="E5" s="548"/>
      <c r="F5" s="6"/>
      <c r="G5" s="6"/>
      <c r="H5" s="6"/>
      <c r="I5" s="6"/>
      <c r="J5" s="6"/>
      <c r="K5" s="6"/>
      <c r="L5" s="6"/>
      <c r="M5" s="6"/>
      <c r="N5" s="6"/>
      <c r="O5" s="6"/>
      <c r="P5" s="6"/>
      <c r="Q5" s="6"/>
      <c r="R5" s="6"/>
      <c r="S5" s="6"/>
      <c r="T5" s="6"/>
      <c r="U5" s="6"/>
      <c r="V5" s="6"/>
      <c r="W5" s="6"/>
      <c r="X5" s="6"/>
      <c r="Y5" s="6"/>
      <c r="Z5" s="6"/>
      <c r="AA5" s="6"/>
      <c r="AB5" s="6"/>
      <c r="AC5" s="6"/>
      <c r="AD5" s="6"/>
      <c r="AE5" s="6"/>
      <c r="AF5" s="6"/>
      <c r="AG5" s="6"/>
      <c r="AH5" s="6"/>
      <c r="AI5" s="6"/>
      <c r="AJ5" s="6"/>
      <c r="AK5" s="6"/>
      <c r="AL5" s="6"/>
      <c r="AM5" s="6"/>
    </row>
    <row r="6" spans="2:39" x14ac:dyDescent="0.3">
      <c r="B6" s="6"/>
      <c r="C6" s="543" t="str">
        <f>'0-Instructiuni'!C4</f>
        <v>Sprijinirea internationalizarii IMM-urilor din regiunea de Nord-Vest</v>
      </c>
      <c r="D6" s="544"/>
      <c r="E6" s="545"/>
      <c r="F6" s="6"/>
      <c r="G6" s="6"/>
      <c r="H6" s="6"/>
      <c r="I6" s="6"/>
      <c r="J6" s="6"/>
      <c r="K6" s="6"/>
      <c r="L6" s="6"/>
      <c r="M6" s="6"/>
      <c r="N6" s="6"/>
      <c r="O6" s="6"/>
      <c r="P6" s="6"/>
      <c r="Q6" s="6"/>
      <c r="R6" s="6"/>
      <c r="S6" s="6"/>
      <c r="T6" s="6"/>
      <c r="U6" s="6"/>
      <c r="V6" s="6"/>
      <c r="W6" s="6"/>
      <c r="X6" s="6"/>
      <c r="Y6" s="6"/>
      <c r="Z6" s="6"/>
      <c r="AA6" s="6"/>
      <c r="AB6" s="6"/>
      <c r="AC6" s="6"/>
      <c r="AD6" s="6"/>
      <c r="AE6" s="6"/>
      <c r="AF6" s="6"/>
      <c r="AG6" s="6"/>
      <c r="AH6" s="6"/>
      <c r="AI6" s="6"/>
      <c r="AJ6" s="6"/>
      <c r="AK6" s="6"/>
      <c r="AL6" s="6"/>
      <c r="AM6" s="6"/>
    </row>
    <row r="7" spans="2:39" ht="14.45" customHeight="1" thickBot="1" x14ac:dyDescent="0.35">
      <c r="B7" s="6"/>
      <c r="C7" s="549" t="str">
        <f>'0-Instructiuni'!C5</f>
        <v>Apel de proiecte nr. PRNV/2025/131.F/1</v>
      </c>
      <c r="D7" s="550"/>
      <c r="E7" s="551"/>
      <c r="F7" s="6"/>
      <c r="G7" s="6"/>
      <c r="H7" s="6"/>
      <c r="I7" s="6"/>
      <c r="J7" s="6"/>
      <c r="K7" s="6"/>
      <c r="L7" s="6"/>
      <c r="M7" s="6"/>
      <c r="N7" s="6"/>
      <c r="O7" s="6"/>
      <c r="P7" s="6"/>
      <c r="Q7" s="6"/>
      <c r="R7" s="6"/>
      <c r="S7" s="6"/>
      <c r="T7" s="6"/>
      <c r="U7" s="6"/>
      <c r="V7" s="6"/>
      <c r="W7" s="6"/>
      <c r="X7" s="6"/>
      <c r="Y7" s="6"/>
      <c r="Z7" s="6"/>
      <c r="AA7" s="6"/>
      <c r="AB7" s="6"/>
      <c r="AC7" s="6"/>
      <c r="AD7" s="6"/>
      <c r="AE7" s="6"/>
      <c r="AF7" s="6"/>
      <c r="AG7" s="6"/>
      <c r="AH7" s="6"/>
      <c r="AI7" s="6"/>
      <c r="AJ7" s="6"/>
      <c r="AK7" s="6"/>
      <c r="AL7" s="6"/>
      <c r="AM7" s="6"/>
    </row>
    <row r="8" spans="2:39" x14ac:dyDescent="0.3">
      <c r="B8" s="6"/>
      <c r="C8" s="15"/>
      <c r="D8" s="15"/>
      <c r="E8" s="7"/>
      <c r="F8" s="6"/>
      <c r="G8" s="6"/>
      <c r="H8" s="6"/>
      <c r="I8" s="16">
        <f>'1-Inputuri'!L7</f>
        <v>0</v>
      </c>
      <c r="J8" s="16">
        <f>'1-Inputuri'!M7</f>
        <v>0</v>
      </c>
      <c r="K8" s="16">
        <f>'1-Inputuri'!N7</f>
        <v>1</v>
      </c>
      <c r="L8" s="16">
        <f>'1-Inputuri'!O7</f>
        <v>2</v>
      </c>
      <c r="M8" s="16">
        <f>'1-Inputuri'!P7</f>
        <v>3</v>
      </c>
      <c r="N8" s="16">
        <f>'1-Inputuri'!Q7</f>
        <v>4</v>
      </c>
      <c r="O8" s="16">
        <f>'1-Inputuri'!R7</f>
        <v>5</v>
      </c>
      <c r="P8" s="16">
        <f>'1-Inputuri'!S7</f>
        <v>6</v>
      </c>
      <c r="Q8" s="16">
        <f>'1-Inputuri'!T7</f>
        <v>7</v>
      </c>
      <c r="R8" s="16">
        <f>'1-Inputuri'!U7</f>
        <v>8</v>
      </c>
      <c r="S8" s="16">
        <f>'1-Inputuri'!V7</f>
        <v>9</v>
      </c>
      <c r="T8" s="16">
        <f>'1-Inputuri'!W7</f>
        <v>10</v>
      </c>
      <c r="U8" s="16">
        <f>'1-Inputuri'!X7</f>
        <v>11</v>
      </c>
      <c r="V8" s="16">
        <f>'1-Inputuri'!Y7</f>
        <v>12</v>
      </c>
      <c r="W8" s="16">
        <f>'1-Inputuri'!Z7</f>
        <v>13</v>
      </c>
      <c r="X8" s="16">
        <f>'1-Inputuri'!AA7</f>
        <v>14</v>
      </c>
      <c r="Y8" s="16">
        <f>'1-Inputuri'!AB7</f>
        <v>15</v>
      </c>
      <c r="Z8" s="16">
        <f>'1-Inputuri'!AC7</f>
        <v>16</v>
      </c>
      <c r="AA8" s="16">
        <f>'1-Inputuri'!AD7</f>
        <v>17</v>
      </c>
      <c r="AB8" s="16">
        <f>'1-Inputuri'!AE7</f>
        <v>18</v>
      </c>
      <c r="AC8" s="16">
        <f>'1-Inputuri'!AF7</f>
        <v>19</v>
      </c>
      <c r="AD8" s="16">
        <f>'1-Inputuri'!AG7</f>
        <v>20</v>
      </c>
      <c r="AE8" s="16">
        <f>'1-Inputuri'!AH7</f>
        <v>21</v>
      </c>
      <c r="AF8" s="16">
        <f>'1-Inputuri'!AI7</f>
        <v>22</v>
      </c>
      <c r="AG8" s="16">
        <f>'1-Inputuri'!AJ7</f>
        <v>23</v>
      </c>
      <c r="AH8" s="16">
        <f>'1-Inputuri'!AK7</f>
        <v>24</v>
      </c>
      <c r="AI8" s="16">
        <f>'1-Inputuri'!AL7</f>
        <v>25</v>
      </c>
      <c r="AJ8" s="16">
        <f>'1-Inputuri'!AM7</f>
        <v>26</v>
      </c>
      <c r="AK8" s="16">
        <f>'1-Inputuri'!AN7</f>
        <v>27</v>
      </c>
      <c r="AL8" s="16">
        <f>'1-Inputuri'!AO7</f>
        <v>28</v>
      </c>
      <c r="AM8" s="6"/>
    </row>
    <row r="9" spans="2:39" s="136" customFormat="1" ht="21.6" customHeight="1" x14ac:dyDescent="0.3">
      <c r="B9" s="135"/>
      <c r="C9" s="221" t="s">
        <v>63</v>
      </c>
      <c r="D9" s="222"/>
      <c r="E9" s="222"/>
      <c r="F9" s="223"/>
      <c r="G9" s="156" t="s">
        <v>159</v>
      </c>
      <c r="H9" s="156" t="s">
        <v>160</v>
      </c>
      <c r="I9" s="156">
        <f>'1-Inputuri'!L8</f>
        <v>2026</v>
      </c>
      <c r="J9" s="156">
        <f>'1-Inputuri'!M8</f>
        <v>2027</v>
      </c>
      <c r="K9" s="156">
        <f>'1-Inputuri'!N8</f>
        <v>2028</v>
      </c>
      <c r="L9" s="156">
        <f>'1-Inputuri'!O8</f>
        <v>2029</v>
      </c>
      <c r="M9" s="156">
        <f>'1-Inputuri'!P8</f>
        <v>2030</v>
      </c>
      <c r="N9" s="156">
        <f>'1-Inputuri'!Q8</f>
        <v>2031</v>
      </c>
      <c r="O9" s="156">
        <f>'1-Inputuri'!R8</f>
        <v>2032</v>
      </c>
      <c r="P9" s="156">
        <f>'1-Inputuri'!S8</f>
        <v>2033</v>
      </c>
      <c r="Q9" s="156">
        <f>'1-Inputuri'!T8</f>
        <v>2034</v>
      </c>
      <c r="R9" s="156">
        <f>'1-Inputuri'!U8</f>
        <v>2035</v>
      </c>
      <c r="S9" s="156">
        <f>'1-Inputuri'!V8</f>
        <v>2036</v>
      </c>
      <c r="T9" s="156">
        <f>'1-Inputuri'!W8</f>
        <v>2037</v>
      </c>
      <c r="U9" s="156">
        <f>'1-Inputuri'!X8</f>
        <v>2038</v>
      </c>
      <c r="V9" s="156">
        <f>'1-Inputuri'!Y8</f>
        <v>2039</v>
      </c>
      <c r="W9" s="156">
        <f>'1-Inputuri'!Z8</f>
        <v>2040</v>
      </c>
      <c r="X9" s="156">
        <f>'1-Inputuri'!AA8</f>
        <v>2041</v>
      </c>
      <c r="Y9" s="156">
        <f>'1-Inputuri'!AB8</f>
        <v>2042</v>
      </c>
      <c r="Z9" s="156">
        <f>'1-Inputuri'!AC8</f>
        <v>2043</v>
      </c>
      <c r="AA9" s="156">
        <f>'1-Inputuri'!AD8</f>
        <v>2044</v>
      </c>
      <c r="AB9" s="156">
        <f>'1-Inputuri'!AE8</f>
        <v>2045</v>
      </c>
      <c r="AC9" s="156">
        <f>'1-Inputuri'!AF8</f>
        <v>2046</v>
      </c>
      <c r="AD9" s="156">
        <f>'1-Inputuri'!AG8</f>
        <v>2047</v>
      </c>
      <c r="AE9" s="156">
        <f>'1-Inputuri'!AH8</f>
        <v>2048</v>
      </c>
      <c r="AF9" s="156">
        <f>'1-Inputuri'!AI8</f>
        <v>2049</v>
      </c>
      <c r="AG9" s="156">
        <f>'1-Inputuri'!AJ8</f>
        <v>2050</v>
      </c>
      <c r="AH9" s="156">
        <f>'1-Inputuri'!AK8</f>
        <v>2051</v>
      </c>
      <c r="AI9" s="156">
        <f>'1-Inputuri'!AL8</f>
        <v>2052</v>
      </c>
      <c r="AJ9" s="156">
        <f>'1-Inputuri'!AM8</f>
        <v>2053</v>
      </c>
      <c r="AK9" s="156">
        <f>'1-Inputuri'!AN8</f>
        <v>2054</v>
      </c>
      <c r="AL9" s="156">
        <f>'1-Inputuri'!AO8</f>
        <v>2055</v>
      </c>
      <c r="AM9" s="135"/>
    </row>
    <row r="10" spans="2:39" s="136" customFormat="1" hidden="1" x14ac:dyDescent="0.3">
      <c r="B10" s="135"/>
      <c r="C10" s="157"/>
      <c r="D10" s="158"/>
      <c r="E10" s="156"/>
      <c r="F10" s="159"/>
      <c r="G10" s="159"/>
      <c r="H10" s="159"/>
      <c r="I10" s="160">
        <f>DATE(I9,12,31)</f>
        <v>46387</v>
      </c>
      <c r="J10" s="160">
        <f t="shared" ref="J10:AL10" si="0">DATE(J9,12,31)</f>
        <v>46752</v>
      </c>
      <c r="K10" s="160">
        <f t="shared" si="0"/>
        <v>47118</v>
      </c>
      <c r="L10" s="160">
        <f t="shared" si="0"/>
        <v>47483</v>
      </c>
      <c r="M10" s="160">
        <f t="shared" si="0"/>
        <v>47848</v>
      </c>
      <c r="N10" s="160">
        <f t="shared" si="0"/>
        <v>48213</v>
      </c>
      <c r="O10" s="160">
        <f t="shared" si="0"/>
        <v>48579</v>
      </c>
      <c r="P10" s="160">
        <f t="shared" si="0"/>
        <v>48944</v>
      </c>
      <c r="Q10" s="160">
        <f t="shared" si="0"/>
        <v>49309</v>
      </c>
      <c r="R10" s="160">
        <f t="shared" si="0"/>
        <v>49674</v>
      </c>
      <c r="S10" s="160">
        <f t="shared" si="0"/>
        <v>50040</v>
      </c>
      <c r="T10" s="160">
        <f t="shared" si="0"/>
        <v>50405</v>
      </c>
      <c r="U10" s="160">
        <f t="shared" si="0"/>
        <v>50770</v>
      </c>
      <c r="V10" s="160">
        <f t="shared" si="0"/>
        <v>51135</v>
      </c>
      <c r="W10" s="160">
        <f t="shared" si="0"/>
        <v>51501</v>
      </c>
      <c r="X10" s="160">
        <f t="shared" si="0"/>
        <v>51866</v>
      </c>
      <c r="Y10" s="160">
        <f t="shared" si="0"/>
        <v>52231</v>
      </c>
      <c r="Z10" s="160">
        <f t="shared" si="0"/>
        <v>52596</v>
      </c>
      <c r="AA10" s="160">
        <f t="shared" si="0"/>
        <v>52962</v>
      </c>
      <c r="AB10" s="160">
        <f t="shared" si="0"/>
        <v>53327</v>
      </c>
      <c r="AC10" s="160">
        <f t="shared" si="0"/>
        <v>53692</v>
      </c>
      <c r="AD10" s="160">
        <f t="shared" si="0"/>
        <v>54057</v>
      </c>
      <c r="AE10" s="160">
        <f t="shared" si="0"/>
        <v>54423</v>
      </c>
      <c r="AF10" s="160">
        <f t="shared" si="0"/>
        <v>54788</v>
      </c>
      <c r="AG10" s="160">
        <f t="shared" si="0"/>
        <v>55153</v>
      </c>
      <c r="AH10" s="160">
        <f t="shared" si="0"/>
        <v>55518</v>
      </c>
      <c r="AI10" s="160">
        <f t="shared" si="0"/>
        <v>55884</v>
      </c>
      <c r="AJ10" s="160">
        <f t="shared" si="0"/>
        <v>56249</v>
      </c>
      <c r="AK10" s="160">
        <f t="shared" si="0"/>
        <v>56614</v>
      </c>
      <c r="AL10" s="160">
        <f t="shared" si="0"/>
        <v>56979</v>
      </c>
      <c r="AM10" s="135"/>
    </row>
    <row r="11" spans="2:39" s="136" customFormat="1" hidden="1" x14ac:dyDescent="0.3">
      <c r="B11" s="135"/>
      <c r="C11" s="157"/>
      <c r="D11" s="158"/>
      <c r="E11" s="156"/>
      <c r="F11" s="159"/>
      <c r="G11" s="159"/>
      <c r="H11" s="159"/>
      <c r="I11" s="161" t="e">
        <f>DATEDIF(#REF!,I10,"M")</f>
        <v>#REF!</v>
      </c>
      <c r="J11" s="161">
        <f>DATEDIF(I10,J10,"M")</f>
        <v>12</v>
      </c>
      <c r="K11" s="161">
        <f t="shared" ref="K11:AL11" si="1">DATEDIF(J10,K10,"M")</f>
        <v>12</v>
      </c>
      <c r="L11" s="161">
        <f t="shared" si="1"/>
        <v>12</v>
      </c>
      <c r="M11" s="161">
        <f t="shared" si="1"/>
        <v>12</v>
      </c>
      <c r="N11" s="161">
        <f t="shared" si="1"/>
        <v>12</v>
      </c>
      <c r="O11" s="161">
        <f t="shared" si="1"/>
        <v>12</v>
      </c>
      <c r="P11" s="161">
        <f t="shared" si="1"/>
        <v>12</v>
      </c>
      <c r="Q11" s="161">
        <f t="shared" si="1"/>
        <v>12</v>
      </c>
      <c r="R11" s="161">
        <f t="shared" si="1"/>
        <v>12</v>
      </c>
      <c r="S11" s="161">
        <f t="shared" si="1"/>
        <v>12</v>
      </c>
      <c r="T11" s="161">
        <f t="shared" si="1"/>
        <v>12</v>
      </c>
      <c r="U11" s="161">
        <f t="shared" si="1"/>
        <v>12</v>
      </c>
      <c r="V11" s="161">
        <f t="shared" si="1"/>
        <v>12</v>
      </c>
      <c r="W11" s="161">
        <f t="shared" si="1"/>
        <v>12</v>
      </c>
      <c r="X11" s="161">
        <f t="shared" si="1"/>
        <v>12</v>
      </c>
      <c r="Y11" s="161">
        <f t="shared" si="1"/>
        <v>12</v>
      </c>
      <c r="Z11" s="161">
        <f t="shared" si="1"/>
        <v>12</v>
      </c>
      <c r="AA11" s="161">
        <f t="shared" si="1"/>
        <v>12</v>
      </c>
      <c r="AB11" s="161">
        <f t="shared" si="1"/>
        <v>12</v>
      </c>
      <c r="AC11" s="161">
        <f t="shared" si="1"/>
        <v>12</v>
      </c>
      <c r="AD11" s="161">
        <f t="shared" si="1"/>
        <v>12</v>
      </c>
      <c r="AE11" s="161">
        <f t="shared" si="1"/>
        <v>12</v>
      </c>
      <c r="AF11" s="161">
        <f t="shared" si="1"/>
        <v>12</v>
      </c>
      <c r="AG11" s="161">
        <f t="shared" si="1"/>
        <v>12</v>
      </c>
      <c r="AH11" s="161">
        <f t="shared" si="1"/>
        <v>12</v>
      </c>
      <c r="AI11" s="161">
        <f t="shared" si="1"/>
        <v>12</v>
      </c>
      <c r="AJ11" s="161">
        <f t="shared" si="1"/>
        <v>12</v>
      </c>
      <c r="AK11" s="161">
        <f t="shared" si="1"/>
        <v>12</v>
      </c>
      <c r="AL11" s="161">
        <f t="shared" si="1"/>
        <v>12</v>
      </c>
      <c r="AM11" s="135"/>
    </row>
    <row r="12" spans="2:39" s="136" customFormat="1" ht="22.9" customHeight="1" x14ac:dyDescent="0.3">
      <c r="B12" s="135"/>
      <c r="C12" s="221" t="s">
        <v>64</v>
      </c>
      <c r="D12" s="222"/>
      <c r="E12" s="222"/>
      <c r="F12" s="223"/>
      <c r="G12" s="162" t="s">
        <v>310</v>
      </c>
      <c r="H12" s="162" t="s">
        <v>310</v>
      </c>
      <c r="I12" s="162" t="str">
        <f>'1-Inputuri'!L11</f>
        <v>Implementare</v>
      </c>
      <c r="J12" s="162" t="str">
        <f>'1-Inputuri'!M11</f>
        <v>Implementare</v>
      </c>
      <c r="K12" s="162" t="str">
        <f>'1-Inputuri'!N11</f>
        <v>Operare</v>
      </c>
      <c r="L12" s="162" t="str">
        <f>'1-Inputuri'!O11</f>
        <v>Operare</v>
      </c>
      <c r="M12" s="162" t="str">
        <f>'1-Inputuri'!P11</f>
        <v>Operare</v>
      </c>
      <c r="N12" s="162" t="str">
        <f>'1-Inputuri'!Q11</f>
        <v>Operare</v>
      </c>
      <c r="O12" s="162" t="str">
        <f>'1-Inputuri'!R11</f>
        <v>Operare</v>
      </c>
      <c r="P12" s="162" t="str">
        <f>'1-Inputuri'!S11</f>
        <v>Operare</v>
      </c>
      <c r="Q12" s="162" t="str">
        <f>'1-Inputuri'!T11</f>
        <v>Operare</v>
      </c>
      <c r="R12" s="162" t="str">
        <f>'1-Inputuri'!U11</f>
        <v>Operare</v>
      </c>
      <c r="S12" s="162" t="str">
        <f>'1-Inputuri'!V11</f>
        <v>Operare</v>
      </c>
      <c r="T12" s="162" t="str">
        <f>'1-Inputuri'!W11</f>
        <v>Operare</v>
      </c>
      <c r="U12" s="162" t="str">
        <f>'1-Inputuri'!X11</f>
        <v>Operare</v>
      </c>
      <c r="V12" s="162" t="str">
        <f>'1-Inputuri'!Y11</f>
        <v>Operare</v>
      </c>
      <c r="W12" s="162" t="str">
        <f>'1-Inputuri'!Z11</f>
        <v>Operare</v>
      </c>
      <c r="X12" s="162" t="str">
        <f>'1-Inputuri'!AA11</f>
        <v>Operare</v>
      </c>
      <c r="Y12" s="162" t="str">
        <f>'1-Inputuri'!AB11</f>
        <v>Operare</v>
      </c>
      <c r="Z12" s="162" t="str">
        <f>'1-Inputuri'!AC11</f>
        <v>Operare</v>
      </c>
      <c r="AA12" s="162" t="str">
        <f>'1-Inputuri'!AD11</f>
        <v>Operare</v>
      </c>
      <c r="AB12" s="162" t="str">
        <f>'1-Inputuri'!AE11</f>
        <v>Operare</v>
      </c>
      <c r="AC12" s="162" t="str">
        <f>'1-Inputuri'!AF11</f>
        <v>Operare</v>
      </c>
      <c r="AD12" s="162" t="str">
        <f>'1-Inputuri'!AG11</f>
        <v>Operare</v>
      </c>
      <c r="AE12" s="162" t="str">
        <f>'1-Inputuri'!AH11</f>
        <v>Operare</v>
      </c>
      <c r="AF12" s="162" t="str">
        <f>'1-Inputuri'!AI11</f>
        <v>Operare</v>
      </c>
      <c r="AG12" s="162" t="str">
        <f>'1-Inputuri'!AJ11</f>
        <v>Operare</v>
      </c>
      <c r="AH12" s="162" t="str">
        <f>'1-Inputuri'!AK11</f>
        <v>Operare</v>
      </c>
      <c r="AI12" s="162" t="str">
        <f>'1-Inputuri'!AL11</f>
        <v>Operare</v>
      </c>
      <c r="AJ12" s="162" t="str">
        <f>'1-Inputuri'!AM11</f>
        <v>Operare</v>
      </c>
      <c r="AK12" s="162" t="str">
        <f>'1-Inputuri'!AN11</f>
        <v>Operare</v>
      </c>
      <c r="AL12" s="162" t="str">
        <f>'1-Inputuri'!AO11</f>
        <v>Operare</v>
      </c>
      <c r="AM12" s="135"/>
    </row>
    <row r="13" spans="2:39" ht="22.9" customHeight="1" x14ac:dyDescent="0.3">
      <c r="B13" s="6"/>
      <c r="C13" s="6"/>
      <c r="D13" s="6"/>
      <c r="E13" s="6"/>
      <c r="F13" s="6"/>
      <c r="G13" s="6"/>
      <c r="H13" s="6"/>
      <c r="I13" s="6"/>
      <c r="J13" s="6"/>
      <c r="K13" s="6"/>
      <c r="L13" s="6"/>
      <c r="M13" s="6"/>
      <c r="N13" s="6"/>
      <c r="O13" s="6"/>
      <c r="P13" s="6"/>
      <c r="Q13" s="6"/>
      <c r="R13" s="6"/>
      <c r="S13" s="6"/>
      <c r="T13" s="6"/>
      <c r="U13" s="6"/>
      <c r="V13" s="6"/>
      <c r="W13" s="6"/>
      <c r="X13" s="6"/>
      <c r="Y13" s="6"/>
      <c r="Z13" s="6"/>
      <c r="AA13" s="6"/>
      <c r="AB13" s="6"/>
      <c r="AC13" s="6"/>
      <c r="AD13" s="6"/>
      <c r="AE13" s="6"/>
      <c r="AF13" s="6"/>
      <c r="AG13" s="6"/>
      <c r="AH13" s="6"/>
      <c r="AI13" s="6"/>
      <c r="AJ13" s="6"/>
      <c r="AK13" s="6"/>
      <c r="AL13" s="6"/>
      <c r="AM13" s="6"/>
    </row>
    <row r="14" spans="2:39" ht="22.9" customHeight="1" x14ac:dyDescent="0.3">
      <c r="E14" s="8"/>
    </row>
    <row r="15" spans="2:39" x14ac:dyDescent="0.3">
      <c r="B15" s="6"/>
      <c r="C15" s="6"/>
      <c r="D15" s="6"/>
      <c r="E15" s="17"/>
      <c r="F15" s="15"/>
      <c r="G15" s="15"/>
      <c r="H15" s="15"/>
      <c r="I15" s="15"/>
      <c r="J15" s="15"/>
      <c r="K15" s="15"/>
      <c r="L15" s="15"/>
      <c r="M15" s="15"/>
      <c r="N15" s="15"/>
      <c r="O15" s="15"/>
      <c r="P15" s="15"/>
      <c r="Q15" s="15"/>
      <c r="R15" s="15"/>
      <c r="S15" s="15"/>
      <c r="T15" s="6"/>
      <c r="U15" s="6"/>
      <c r="V15" s="6"/>
      <c r="W15" s="6"/>
      <c r="X15" s="6"/>
      <c r="Y15" s="6"/>
      <c r="Z15" s="6"/>
      <c r="AA15" s="6"/>
      <c r="AB15" s="6"/>
      <c r="AC15" s="6"/>
      <c r="AD15" s="6"/>
      <c r="AE15" s="6"/>
      <c r="AF15" s="6"/>
      <c r="AG15" s="6"/>
      <c r="AH15" s="6"/>
      <c r="AI15" s="6"/>
      <c r="AJ15" s="6"/>
      <c r="AK15" s="6"/>
      <c r="AL15" s="6"/>
      <c r="AM15" s="6"/>
    </row>
    <row r="16" spans="2:39" s="22" customFormat="1" ht="27" customHeight="1" x14ac:dyDescent="0.25">
      <c r="B16" s="18"/>
      <c r="C16" s="19" t="s">
        <v>511</v>
      </c>
      <c r="D16" s="28"/>
      <c r="E16" s="29"/>
      <c r="F16" s="20"/>
      <c r="G16" s="20"/>
      <c r="H16" s="20"/>
      <c r="I16" s="20"/>
      <c r="J16" s="20"/>
      <c r="K16" s="20"/>
      <c r="L16" s="20"/>
      <c r="M16" s="20"/>
      <c r="N16" s="20"/>
      <c r="O16" s="20"/>
      <c r="P16" s="20"/>
      <c r="Q16" s="20"/>
      <c r="R16" s="20"/>
      <c r="S16" s="20"/>
      <c r="T16" s="20"/>
      <c r="U16" s="20"/>
      <c r="V16" s="20"/>
      <c r="W16" s="20"/>
      <c r="X16" s="20"/>
      <c r="Y16" s="20"/>
      <c r="Z16" s="20"/>
      <c r="AA16" s="20"/>
      <c r="AB16" s="20"/>
      <c r="AC16" s="20"/>
      <c r="AD16" s="20"/>
      <c r="AE16" s="20"/>
      <c r="AF16" s="20"/>
      <c r="AG16" s="20"/>
      <c r="AH16" s="20"/>
      <c r="AI16" s="20"/>
      <c r="AJ16" s="20"/>
      <c r="AK16" s="20"/>
      <c r="AL16" s="20"/>
      <c r="AM16" s="18"/>
    </row>
    <row r="17" spans="2:39" ht="13.15" customHeight="1" x14ac:dyDescent="0.3">
      <c r="B17" s="6"/>
      <c r="C17" s="6"/>
      <c r="D17" s="6"/>
      <c r="E17" s="7"/>
      <c r="F17" s="6"/>
      <c r="G17" s="6"/>
      <c r="H17" s="6"/>
      <c r="I17" s="6"/>
      <c r="J17" s="6"/>
      <c r="K17" s="6"/>
      <c r="L17" s="6"/>
      <c r="M17" s="6"/>
      <c r="N17" s="6"/>
      <c r="O17" s="6"/>
      <c r="P17" s="6"/>
      <c r="Q17" s="6"/>
      <c r="R17" s="6"/>
      <c r="S17" s="6"/>
      <c r="T17" s="6"/>
      <c r="U17" s="6"/>
      <c r="V17" s="6"/>
      <c r="W17" s="6"/>
      <c r="X17" s="6"/>
      <c r="Y17" s="6"/>
      <c r="Z17" s="6"/>
      <c r="AA17" s="6"/>
      <c r="AB17" s="6"/>
      <c r="AC17" s="6"/>
      <c r="AD17" s="6"/>
      <c r="AE17" s="6"/>
      <c r="AF17" s="6"/>
      <c r="AG17" s="6"/>
      <c r="AH17" s="6"/>
      <c r="AI17" s="6"/>
      <c r="AJ17" s="6"/>
      <c r="AK17" s="6"/>
      <c r="AL17" s="6"/>
      <c r="AM17" s="6"/>
    </row>
    <row r="18" spans="2:39" outlineLevel="1" x14ac:dyDescent="0.3">
      <c r="B18" s="6"/>
      <c r="C18" s="26" t="s">
        <v>84</v>
      </c>
      <c r="D18" s="6"/>
      <c r="E18" s="30" t="s">
        <v>82</v>
      </c>
      <c r="F18" s="6"/>
      <c r="G18" s="6"/>
      <c r="H18" s="6"/>
      <c r="I18" s="6"/>
      <c r="J18" s="6"/>
      <c r="K18" s="6"/>
      <c r="L18" s="6"/>
      <c r="M18" s="6"/>
      <c r="N18" s="6"/>
      <c r="O18" s="6"/>
      <c r="P18" s="6"/>
      <c r="Q18" s="6"/>
      <c r="R18" s="6"/>
      <c r="S18" s="6"/>
      <c r="T18" s="6"/>
      <c r="U18" s="6"/>
      <c r="V18" s="6"/>
      <c r="W18" s="6"/>
      <c r="X18" s="6"/>
      <c r="Y18" s="6"/>
      <c r="Z18" s="6"/>
      <c r="AA18" s="6"/>
      <c r="AB18" s="6"/>
      <c r="AC18" s="6"/>
      <c r="AD18" s="6"/>
      <c r="AE18" s="6"/>
      <c r="AF18" s="6"/>
      <c r="AG18" s="6"/>
      <c r="AH18" s="6"/>
      <c r="AI18" s="6"/>
      <c r="AJ18" s="6"/>
      <c r="AK18" s="6"/>
      <c r="AL18" s="6"/>
      <c r="AM18" s="6"/>
    </row>
    <row r="19" spans="2:39" ht="13.15" customHeight="1" outlineLevel="1" x14ac:dyDescent="0.3">
      <c r="B19" s="6"/>
      <c r="C19" s="31"/>
      <c r="D19" s="6"/>
      <c r="E19" s="7"/>
      <c r="F19" s="6"/>
      <c r="G19" s="6"/>
      <c r="H19" s="6"/>
      <c r="I19" s="6"/>
      <c r="J19" s="6"/>
      <c r="K19" s="6"/>
      <c r="L19" s="6"/>
      <c r="M19" s="6"/>
      <c r="N19" s="6"/>
      <c r="O19" s="6"/>
      <c r="P19" s="6"/>
      <c r="Q19" s="6"/>
      <c r="R19" s="6"/>
      <c r="S19" s="6"/>
      <c r="T19" s="6"/>
      <c r="U19" s="6"/>
      <c r="V19" s="6"/>
      <c r="W19" s="6"/>
      <c r="X19" s="6"/>
      <c r="Y19" s="6"/>
      <c r="Z19" s="6"/>
      <c r="AA19" s="6"/>
      <c r="AB19" s="6"/>
      <c r="AC19" s="6"/>
      <c r="AD19" s="6"/>
      <c r="AE19" s="6"/>
      <c r="AF19" s="6"/>
      <c r="AG19" s="6"/>
      <c r="AH19" s="6"/>
      <c r="AI19" s="6"/>
      <c r="AJ19" s="6"/>
      <c r="AK19" s="6"/>
      <c r="AL19" s="6"/>
      <c r="AM19" s="6"/>
    </row>
    <row r="20" spans="2:39" outlineLevel="1" x14ac:dyDescent="0.3">
      <c r="B20" s="6"/>
      <c r="C20" s="87" t="s">
        <v>89</v>
      </c>
      <c r="D20" s="6"/>
      <c r="E20" s="7"/>
      <c r="F20" s="6"/>
      <c r="G20" s="6"/>
      <c r="H20" s="6"/>
      <c r="I20" s="6"/>
      <c r="J20" s="6"/>
      <c r="K20" s="6"/>
      <c r="L20" s="44"/>
      <c r="M20" s="88"/>
      <c r="N20" s="6"/>
      <c r="O20" s="6"/>
      <c r="P20" s="6"/>
      <c r="Q20" s="6"/>
      <c r="R20" s="6"/>
      <c r="S20" s="6"/>
      <c r="T20" s="6"/>
      <c r="U20" s="6"/>
      <c r="V20" s="6"/>
      <c r="W20" s="6"/>
      <c r="X20" s="6"/>
      <c r="Y20" s="6"/>
      <c r="Z20" s="6"/>
      <c r="AA20" s="6"/>
      <c r="AB20" s="6"/>
      <c r="AC20" s="6"/>
      <c r="AD20" s="6"/>
      <c r="AE20" s="6"/>
      <c r="AF20" s="6"/>
      <c r="AG20" s="6"/>
      <c r="AH20" s="6"/>
      <c r="AI20" s="6"/>
      <c r="AJ20" s="6"/>
      <c r="AK20" s="6"/>
      <c r="AL20" s="6"/>
      <c r="AM20" s="6"/>
    </row>
    <row r="21" spans="2:39" outlineLevel="1" x14ac:dyDescent="0.3">
      <c r="B21" s="6"/>
      <c r="C21" s="89" t="s">
        <v>311</v>
      </c>
      <c r="D21" s="6"/>
      <c r="E21" s="46" t="s">
        <v>70</v>
      </c>
      <c r="F21" s="6"/>
      <c r="G21" s="224">
        <f>IF('1-Inputuri'!E22="1",'2-Bilant_societati'!G146,'2-Bilant_PJFSP'!G111)</f>
        <v>0</v>
      </c>
      <c r="H21" s="224">
        <f>IF('1-Inputuri'!E22="1",'2-Bilant_societati'!H13,'2-Bilant_PJFSP'!H111)</f>
        <v>0</v>
      </c>
      <c r="I21" s="47"/>
      <c r="J21" s="47"/>
      <c r="K21" s="47"/>
      <c r="L21" s="47"/>
      <c r="M21" s="47"/>
      <c r="N21" s="47"/>
      <c r="O21" s="47"/>
      <c r="P21" s="47"/>
      <c r="Q21" s="47"/>
      <c r="R21" s="47"/>
      <c r="S21" s="47"/>
      <c r="T21" s="47"/>
      <c r="U21" s="47"/>
      <c r="V21" s="47"/>
      <c r="W21" s="47"/>
      <c r="X21" s="47"/>
      <c r="Y21" s="47"/>
      <c r="Z21" s="47"/>
      <c r="AA21" s="47"/>
      <c r="AB21" s="47"/>
      <c r="AC21" s="47"/>
      <c r="AD21" s="47"/>
      <c r="AE21" s="47"/>
      <c r="AF21" s="47"/>
      <c r="AG21" s="47"/>
      <c r="AH21" s="47"/>
      <c r="AI21" s="47"/>
      <c r="AJ21" s="47"/>
      <c r="AK21" s="47"/>
      <c r="AL21" s="47"/>
      <c r="AM21" s="6"/>
    </row>
    <row r="22" spans="2:39" ht="15" customHeight="1" outlineLevel="1" x14ac:dyDescent="0.3">
      <c r="B22" s="6"/>
      <c r="C22" s="89" t="s">
        <v>90</v>
      </c>
      <c r="D22" s="6"/>
      <c r="E22" s="46" t="s">
        <v>70</v>
      </c>
      <c r="F22" s="6"/>
      <c r="G22" s="224">
        <v>0</v>
      </c>
      <c r="H22" s="224">
        <v>0</v>
      </c>
      <c r="I22" s="165">
        <f>IF(I8&lt;='1-Inputuri'!$I$50,'1-Inputuri'!L61,0)</f>
        <v>0</v>
      </c>
      <c r="J22" s="165">
        <f>IF(J8&lt;='1-Inputuri'!$I$50,'1-Inputuri'!M61,0)</f>
        <v>0</v>
      </c>
      <c r="K22" s="165">
        <f>IF(K8&lt;='1-Inputuri'!$I$50,'1-Inputuri'!N61,0)</f>
        <v>0</v>
      </c>
      <c r="L22" s="165">
        <f>IF(L8&lt;='1-Inputuri'!$I$50,'1-Inputuri'!O61,0)</f>
        <v>0</v>
      </c>
      <c r="M22" s="165">
        <f>IF(M8&lt;='1-Inputuri'!$I$50,'1-Inputuri'!P61,0)</f>
        <v>0</v>
      </c>
      <c r="N22" s="165">
        <f>IF(N8&lt;='1-Inputuri'!$I$50,'1-Inputuri'!Q61,0)</f>
        <v>0</v>
      </c>
      <c r="O22" s="165">
        <f>IF(O8&lt;='1-Inputuri'!$I$50,'1-Inputuri'!R61,0)</f>
        <v>0</v>
      </c>
      <c r="P22" s="165">
        <f>IF(P8&lt;='1-Inputuri'!$I$50,'1-Inputuri'!S61,0)</f>
        <v>0</v>
      </c>
      <c r="Q22" s="165">
        <f>IF(Q8&lt;='1-Inputuri'!$I$50,'1-Inputuri'!T61,0)</f>
        <v>0</v>
      </c>
      <c r="R22" s="165">
        <f>IF(R8&lt;='1-Inputuri'!$I$50,'1-Inputuri'!U61,0)</f>
        <v>0</v>
      </c>
      <c r="S22" s="165">
        <f>IF(S8&lt;='1-Inputuri'!$I$50,'1-Inputuri'!V61,0)</f>
        <v>0</v>
      </c>
      <c r="T22" s="165">
        <f>IF(T8&lt;='1-Inputuri'!$I$50,'1-Inputuri'!W61,0)</f>
        <v>0</v>
      </c>
      <c r="U22" s="165">
        <f>IF(U8&lt;='1-Inputuri'!$I$50,'1-Inputuri'!X61,0)</f>
        <v>0</v>
      </c>
      <c r="V22" s="165">
        <f>IF(V8&lt;='1-Inputuri'!$I$50,'1-Inputuri'!Y61,0)</f>
        <v>0</v>
      </c>
      <c r="W22" s="165">
        <f>IF(W8&lt;='1-Inputuri'!$I$50,'1-Inputuri'!Z61,0)</f>
        <v>0</v>
      </c>
      <c r="X22" s="165">
        <f>IF(X8&lt;='1-Inputuri'!$I$50,'1-Inputuri'!AA61,0)</f>
        <v>0</v>
      </c>
      <c r="Y22" s="165">
        <f>IF(Y8&lt;='1-Inputuri'!$I$50,'1-Inputuri'!AB61,0)</f>
        <v>0</v>
      </c>
      <c r="Z22" s="165">
        <f>IF(Z8&lt;='1-Inputuri'!$I$50,'1-Inputuri'!AC61,0)</f>
        <v>0</v>
      </c>
      <c r="AA22" s="165">
        <f>IF(AA8&lt;='1-Inputuri'!$I$50,'1-Inputuri'!AD61,0)</f>
        <v>0</v>
      </c>
      <c r="AB22" s="165">
        <f>IF(AB8&lt;='1-Inputuri'!$I$50,'1-Inputuri'!AE61,0)</f>
        <v>0</v>
      </c>
      <c r="AC22" s="165">
        <f>IF(AC8&lt;='1-Inputuri'!$I$50,'1-Inputuri'!AF61,0)</f>
        <v>0</v>
      </c>
      <c r="AD22" s="165">
        <f>IF(AD8&lt;='1-Inputuri'!$I$50,'1-Inputuri'!AG61,0)</f>
        <v>0</v>
      </c>
      <c r="AE22" s="165">
        <f>IF(AE8&lt;='1-Inputuri'!$I$50,'1-Inputuri'!AH61,0)</f>
        <v>0</v>
      </c>
      <c r="AF22" s="165">
        <f>IF(AF8&lt;='1-Inputuri'!$I$50,'1-Inputuri'!AI61,0)</f>
        <v>0</v>
      </c>
      <c r="AG22" s="165">
        <f>IF(AG8&lt;='1-Inputuri'!$I$50,'1-Inputuri'!AJ61,0)</f>
        <v>0</v>
      </c>
      <c r="AH22" s="165">
        <f>IF(AH8&lt;='1-Inputuri'!$I$50,'1-Inputuri'!AK61,0)</f>
        <v>0</v>
      </c>
      <c r="AI22" s="165">
        <f>IF(AI8&lt;='1-Inputuri'!$I$50,'1-Inputuri'!AL61,0)</f>
        <v>0</v>
      </c>
      <c r="AJ22" s="165">
        <f>IF(AJ8&lt;='1-Inputuri'!$I$50,'1-Inputuri'!AM61,0)</f>
        <v>0</v>
      </c>
      <c r="AK22" s="165">
        <f>IF(AK8&lt;='1-Inputuri'!$I$50,'1-Inputuri'!AN61,0)</f>
        <v>0</v>
      </c>
      <c r="AL22" s="165">
        <f>IF(AL8&lt;='1-Inputuri'!$I$50,'1-Inputuri'!AO61,0)</f>
        <v>0</v>
      </c>
      <c r="AM22" s="6"/>
    </row>
    <row r="23" spans="2:39" outlineLevel="2" x14ac:dyDescent="0.3">
      <c r="B23" s="6"/>
      <c r="C23" s="90" t="s">
        <v>92</v>
      </c>
      <c r="D23" s="6"/>
      <c r="E23" s="46" t="s">
        <v>70</v>
      </c>
      <c r="F23" s="6"/>
      <c r="G23" s="225">
        <f t="shared" ref="G23:H23" si="2">SUM(G21:G22)</f>
        <v>0</v>
      </c>
      <c r="H23" s="225">
        <f t="shared" si="2"/>
        <v>0</v>
      </c>
      <c r="I23" s="225">
        <f>SUM(I21:I22)</f>
        <v>0</v>
      </c>
      <c r="J23" s="225">
        <f>SUM(J21:J22)</f>
        <v>0</v>
      </c>
      <c r="K23" s="225">
        <f t="shared" ref="K23:AL23" si="3">SUM(K21:K22)</f>
        <v>0</v>
      </c>
      <c r="L23" s="225">
        <f t="shared" si="3"/>
        <v>0</v>
      </c>
      <c r="M23" s="225">
        <f t="shared" si="3"/>
        <v>0</v>
      </c>
      <c r="N23" s="225">
        <f t="shared" si="3"/>
        <v>0</v>
      </c>
      <c r="O23" s="225">
        <f t="shared" si="3"/>
        <v>0</v>
      </c>
      <c r="P23" s="225">
        <f t="shared" si="3"/>
        <v>0</v>
      </c>
      <c r="Q23" s="225">
        <f t="shared" si="3"/>
        <v>0</v>
      </c>
      <c r="R23" s="225">
        <f t="shared" si="3"/>
        <v>0</v>
      </c>
      <c r="S23" s="225">
        <f t="shared" si="3"/>
        <v>0</v>
      </c>
      <c r="T23" s="225">
        <f t="shared" si="3"/>
        <v>0</v>
      </c>
      <c r="U23" s="225">
        <f t="shared" si="3"/>
        <v>0</v>
      </c>
      <c r="V23" s="225">
        <f t="shared" si="3"/>
        <v>0</v>
      </c>
      <c r="W23" s="225">
        <f t="shared" si="3"/>
        <v>0</v>
      </c>
      <c r="X23" s="225">
        <f t="shared" si="3"/>
        <v>0</v>
      </c>
      <c r="Y23" s="225">
        <f t="shared" si="3"/>
        <v>0</v>
      </c>
      <c r="Z23" s="225">
        <f t="shared" si="3"/>
        <v>0</v>
      </c>
      <c r="AA23" s="225">
        <f t="shared" si="3"/>
        <v>0</v>
      </c>
      <c r="AB23" s="225">
        <f t="shared" si="3"/>
        <v>0</v>
      </c>
      <c r="AC23" s="225">
        <f t="shared" si="3"/>
        <v>0</v>
      </c>
      <c r="AD23" s="225">
        <f t="shared" si="3"/>
        <v>0</v>
      </c>
      <c r="AE23" s="225">
        <f t="shared" si="3"/>
        <v>0</v>
      </c>
      <c r="AF23" s="225">
        <f t="shared" si="3"/>
        <v>0</v>
      </c>
      <c r="AG23" s="225">
        <f t="shared" si="3"/>
        <v>0</v>
      </c>
      <c r="AH23" s="225">
        <f t="shared" si="3"/>
        <v>0</v>
      </c>
      <c r="AI23" s="225">
        <f t="shared" si="3"/>
        <v>0</v>
      </c>
      <c r="AJ23" s="225">
        <f t="shared" si="3"/>
        <v>0</v>
      </c>
      <c r="AK23" s="225">
        <f t="shared" si="3"/>
        <v>0</v>
      </c>
      <c r="AL23" s="225">
        <f t="shared" si="3"/>
        <v>0</v>
      </c>
      <c r="AM23" s="6"/>
    </row>
    <row r="24" spans="2:39" ht="25.5" outlineLevel="2" x14ac:dyDescent="0.3">
      <c r="B24" s="6"/>
      <c r="C24" s="89" t="s">
        <v>125</v>
      </c>
      <c r="D24" s="6"/>
      <c r="E24" s="46" t="s">
        <v>70</v>
      </c>
      <c r="F24" s="6"/>
      <c r="G24" s="47"/>
      <c r="H24" s="47"/>
      <c r="I24" s="47"/>
      <c r="J24" s="47"/>
      <c r="K24" s="47"/>
      <c r="L24" s="47"/>
      <c r="M24" s="47"/>
      <c r="N24" s="47"/>
      <c r="O24" s="47"/>
      <c r="P24" s="47"/>
      <c r="Q24" s="47"/>
      <c r="R24" s="47"/>
      <c r="S24" s="47"/>
      <c r="T24" s="47"/>
      <c r="U24" s="47"/>
      <c r="V24" s="47"/>
      <c r="W24" s="47"/>
      <c r="X24" s="47"/>
      <c r="Y24" s="47"/>
      <c r="Z24" s="47"/>
      <c r="AA24" s="47"/>
      <c r="AB24" s="47"/>
      <c r="AC24" s="47"/>
      <c r="AD24" s="47"/>
      <c r="AE24" s="47"/>
      <c r="AF24" s="47"/>
      <c r="AG24" s="47"/>
      <c r="AH24" s="47"/>
      <c r="AI24" s="47"/>
      <c r="AJ24" s="47"/>
      <c r="AK24" s="47"/>
      <c r="AL24" s="47"/>
      <c r="AM24" s="6"/>
    </row>
    <row r="25" spans="2:39" ht="25.5" outlineLevel="2" x14ac:dyDescent="0.3">
      <c r="B25" s="6"/>
      <c r="C25" s="89" t="s">
        <v>532</v>
      </c>
      <c r="D25" s="6"/>
      <c r="E25" s="46" t="s">
        <v>70</v>
      </c>
      <c r="F25" s="6"/>
      <c r="G25" s="47"/>
      <c r="H25" s="47"/>
      <c r="I25" s="47"/>
      <c r="J25" s="47"/>
      <c r="K25" s="47"/>
      <c r="L25" s="47"/>
      <c r="M25" s="47"/>
      <c r="N25" s="47"/>
      <c r="O25" s="47"/>
      <c r="P25" s="47"/>
      <c r="Q25" s="47"/>
      <c r="R25" s="47"/>
      <c r="S25" s="47"/>
      <c r="T25" s="47"/>
      <c r="U25" s="47"/>
      <c r="V25" s="47"/>
      <c r="W25" s="47"/>
      <c r="X25" s="47"/>
      <c r="Y25" s="47"/>
      <c r="Z25" s="47"/>
      <c r="AA25" s="47"/>
      <c r="AB25" s="47"/>
      <c r="AC25" s="47"/>
      <c r="AD25" s="47"/>
      <c r="AE25" s="47"/>
      <c r="AF25" s="47"/>
      <c r="AG25" s="47"/>
      <c r="AH25" s="47"/>
      <c r="AI25" s="47"/>
      <c r="AJ25" s="47"/>
      <c r="AK25" s="47"/>
      <c r="AL25" s="47"/>
      <c r="AM25" s="6"/>
    </row>
    <row r="26" spans="2:39" ht="16.899999999999999" customHeight="1" outlineLevel="2" x14ac:dyDescent="0.3">
      <c r="B26" s="6"/>
      <c r="C26" s="89" t="s">
        <v>93</v>
      </c>
      <c r="D26" s="6"/>
      <c r="E26" s="46" t="s">
        <v>70</v>
      </c>
      <c r="F26" s="6"/>
      <c r="G26" s="47"/>
      <c r="H26" s="47"/>
      <c r="I26" s="47"/>
      <c r="J26" s="47"/>
      <c r="K26" s="47"/>
      <c r="L26" s="47"/>
      <c r="M26" s="47"/>
      <c r="N26" s="47"/>
      <c r="O26" s="47"/>
      <c r="P26" s="47"/>
      <c r="Q26" s="47"/>
      <c r="R26" s="47"/>
      <c r="S26" s="47"/>
      <c r="T26" s="47"/>
      <c r="U26" s="47"/>
      <c r="V26" s="47"/>
      <c r="W26" s="47"/>
      <c r="X26" s="47"/>
      <c r="Y26" s="47"/>
      <c r="Z26" s="47"/>
      <c r="AA26" s="47"/>
      <c r="AB26" s="47"/>
      <c r="AC26" s="47"/>
      <c r="AD26" s="47"/>
      <c r="AE26" s="47"/>
      <c r="AF26" s="47"/>
      <c r="AG26" s="47"/>
      <c r="AH26" s="47"/>
      <c r="AI26" s="47"/>
      <c r="AJ26" s="47"/>
      <c r="AK26" s="47"/>
      <c r="AL26" s="47"/>
      <c r="AM26" s="6"/>
    </row>
    <row r="27" spans="2:39" ht="18.600000000000001" customHeight="1" outlineLevel="2" x14ac:dyDescent="0.3">
      <c r="B27" s="6"/>
      <c r="C27" s="26" t="s">
        <v>375</v>
      </c>
      <c r="D27" s="6"/>
      <c r="E27" s="91" t="s">
        <v>70</v>
      </c>
      <c r="F27" s="6"/>
      <c r="G27" s="225">
        <f t="shared" ref="G27:H27" si="4">SUM(G23:G26)</f>
        <v>0</v>
      </c>
      <c r="H27" s="225">
        <f t="shared" si="4"/>
        <v>0</v>
      </c>
      <c r="I27" s="225">
        <f>SUM(I23:I26)</f>
        <v>0</v>
      </c>
      <c r="J27" s="225">
        <f t="shared" ref="J27:AL27" si="5">SUM(J23:J26)</f>
        <v>0</v>
      </c>
      <c r="K27" s="225">
        <f t="shared" si="5"/>
        <v>0</v>
      </c>
      <c r="L27" s="225">
        <f t="shared" si="5"/>
        <v>0</v>
      </c>
      <c r="M27" s="225">
        <f t="shared" si="5"/>
        <v>0</v>
      </c>
      <c r="N27" s="225">
        <f t="shared" si="5"/>
        <v>0</v>
      </c>
      <c r="O27" s="225">
        <f t="shared" si="5"/>
        <v>0</v>
      </c>
      <c r="P27" s="225">
        <f t="shared" si="5"/>
        <v>0</v>
      </c>
      <c r="Q27" s="225">
        <f t="shared" si="5"/>
        <v>0</v>
      </c>
      <c r="R27" s="225">
        <f t="shared" si="5"/>
        <v>0</v>
      </c>
      <c r="S27" s="225">
        <f t="shared" si="5"/>
        <v>0</v>
      </c>
      <c r="T27" s="225">
        <f t="shared" si="5"/>
        <v>0</v>
      </c>
      <c r="U27" s="225">
        <f t="shared" si="5"/>
        <v>0</v>
      </c>
      <c r="V27" s="225">
        <f t="shared" si="5"/>
        <v>0</v>
      </c>
      <c r="W27" s="225">
        <f t="shared" si="5"/>
        <v>0</v>
      </c>
      <c r="X27" s="225">
        <f t="shared" si="5"/>
        <v>0</v>
      </c>
      <c r="Y27" s="225">
        <f t="shared" si="5"/>
        <v>0</v>
      </c>
      <c r="Z27" s="225">
        <f t="shared" si="5"/>
        <v>0</v>
      </c>
      <c r="AA27" s="225">
        <f t="shared" si="5"/>
        <v>0</v>
      </c>
      <c r="AB27" s="225">
        <f t="shared" si="5"/>
        <v>0</v>
      </c>
      <c r="AC27" s="225">
        <f t="shared" si="5"/>
        <v>0</v>
      </c>
      <c r="AD27" s="225">
        <f t="shared" si="5"/>
        <v>0</v>
      </c>
      <c r="AE27" s="225">
        <f t="shared" si="5"/>
        <v>0</v>
      </c>
      <c r="AF27" s="225">
        <f t="shared" si="5"/>
        <v>0</v>
      </c>
      <c r="AG27" s="225">
        <f t="shared" si="5"/>
        <v>0</v>
      </c>
      <c r="AH27" s="225">
        <f t="shared" si="5"/>
        <v>0</v>
      </c>
      <c r="AI27" s="225">
        <f t="shared" si="5"/>
        <v>0</v>
      </c>
      <c r="AJ27" s="225">
        <f t="shared" si="5"/>
        <v>0</v>
      </c>
      <c r="AK27" s="225">
        <f t="shared" si="5"/>
        <v>0</v>
      </c>
      <c r="AL27" s="225">
        <f t="shared" si="5"/>
        <v>0</v>
      </c>
      <c r="AM27" s="6"/>
    </row>
    <row r="28" spans="2:39" outlineLevel="2" x14ac:dyDescent="0.3">
      <c r="B28" s="6"/>
      <c r="C28" s="31"/>
      <c r="D28" s="6"/>
      <c r="E28" s="92"/>
      <c r="F28" s="6"/>
      <c r="G28" s="93"/>
      <c r="H28" s="93"/>
      <c r="I28" s="93"/>
      <c r="J28" s="93"/>
      <c r="K28" s="93"/>
      <c r="L28" s="93"/>
      <c r="M28" s="93"/>
      <c r="N28" s="93"/>
      <c r="O28" s="93"/>
      <c r="P28" s="93"/>
      <c r="Q28" s="93"/>
      <c r="R28" s="93"/>
      <c r="S28" s="93"/>
      <c r="T28" s="93"/>
      <c r="U28" s="93"/>
      <c r="V28" s="93"/>
      <c r="W28" s="93"/>
      <c r="X28" s="93"/>
      <c r="Y28" s="93"/>
      <c r="Z28" s="93"/>
      <c r="AA28" s="93"/>
      <c r="AB28" s="93"/>
      <c r="AC28" s="93"/>
      <c r="AD28" s="93"/>
      <c r="AE28" s="93"/>
      <c r="AF28" s="93"/>
      <c r="AG28" s="93"/>
      <c r="AH28" s="93"/>
      <c r="AI28" s="93"/>
      <c r="AJ28" s="93"/>
      <c r="AK28" s="93"/>
      <c r="AL28" s="93"/>
      <c r="AM28" s="6"/>
    </row>
    <row r="29" spans="2:39" outlineLevel="2" x14ac:dyDescent="0.3">
      <c r="B29" s="6"/>
      <c r="C29" s="87" t="s">
        <v>91</v>
      </c>
      <c r="D29" s="6"/>
      <c r="E29" s="94"/>
      <c r="F29" s="6"/>
      <c r="G29" s="95"/>
      <c r="H29" s="95"/>
      <c r="I29" s="95"/>
      <c r="J29" s="95"/>
      <c r="K29" s="95"/>
      <c r="L29" s="95"/>
      <c r="M29" s="95"/>
      <c r="N29" s="95"/>
      <c r="O29" s="95"/>
      <c r="P29" s="95"/>
      <c r="Q29" s="95"/>
      <c r="R29" s="95"/>
      <c r="S29" s="95"/>
      <c r="T29" s="95"/>
      <c r="U29" s="95"/>
      <c r="V29" s="95"/>
      <c r="W29" s="95"/>
      <c r="X29" s="95"/>
      <c r="Y29" s="95"/>
      <c r="Z29" s="95"/>
      <c r="AA29" s="95"/>
      <c r="AB29" s="95"/>
      <c r="AC29" s="95"/>
      <c r="AD29" s="95"/>
      <c r="AE29" s="95"/>
      <c r="AF29" s="95"/>
      <c r="AG29" s="95"/>
      <c r="AH29" s="95"/>
      <c r="AI29" s="95"/>
      <c r="AJ29" s="95"/>
      <c r="AK29" s="95"/>
      <c r="AL29" s="95"/>
      <c r="AM29" s="6"/>
    </row>
    <row r="30" spans="2:39" outlineLevel="2" x14ac:dyDescent="0.3">
      <c r="B30" s="6"/>
      <c r="C30" s="59" t="s">
        <v>312</v>
      </c>
      <c r="D30" s="6"/>
      <c r="E30" s="46" t="s">
        <v>70</v>
      </c>
      <c r="F30" s="6"/>
      <c r="G30" s="47"/>
      <c r="H30" s="47"/>
      <c r="I30" s="47"/>
      <c r="J30" s="47"/>
      <c r="K30" s="47"/>
      <c r="L30" s="47"/>
      <c r="M30" s="47"/>
      <c r="N30" s="47"/>
      <c r="O30" s="47"/>
      <c r="P30" s="47"/>
      <c r="Q30" s="47"/>
      <c r="R30" s="47"/>
      <c r="S30" s="47"/>
      <c r="T30" s="47"/>
      <c r="U30" s="47"/>
      <c r="V30" s="47"/>
      <c r="W30" s="47"/>
      <c r="X30" s="47"/>
      <c r="Y30" s="47"/>
      <c r="Z30" s="47"/>
      <c r="AA30" s="47"/>
      <c r="AB30" s="47"/>
      <c r="AC30" s="47"/>
      <c r="AD30" s="47"/>
      <c r="AE30" s="47"/>
      <c r="AF30" s="47"/>
      <c r="AG30" s="47"/>
      <c r="AH30" s="47"/>
      <c r="AI30" s="47"/>
      <c r="AJ30" s="47"/>
      <c r="AK30" s="47"/>
      <c r="AL30" s="47"/>
      <c r="AM30" s="6"/>
    </row>
    <row r="31" spans="2:39" ht="15.6" customHeight="1" outlineLevel="2" x14ac:dyDescent="0.3">
      <c r="B31" s="6"/>
      <c r="C31" s="59" t="s">
        <v>94</v>
      </c>
      <c r="D31" s="6"/>
      <c r="E31" s="46" t="s">
        <v>70</v>
      </c>
      <c r="F31" s="6"/>
      <c r="G31" s="224">
        <v>0</v>
      </c>
      <c r="H31" s="224">
        <v>0</v>
      </c>
      <c r="I31" s="165">
        <f>IF(I8&lt;='1-Inputuri'!$I$50,'1-Inputuri'!L65+'1-Inputuri'!L66+'1-Inputuri'!L68+'1-Inputuri'!L69,0)</f>
        <v>0</v>
      </c>
      <c r="J31" s="165">
        <f>IF(J8&lt;='1-Inputuri'!$I$50,'1-Inputuri'!M65+'1-Inputuri'!M66+'1-Inputuri'!M68+'1-Inputuri'!M69,0)</f>
        <v>0</v>
      </c>
      <c r="K31" s="165">
        <f>IF(K8&lt;='1-Inputuri'!$I$50,'1-Inputuri'!N65+'1-Inputuri'!N66+'1-Inputuri'!N68+'1-Inputuri'!N69,0)</f>
        <v>0</v>
      </c>
      <c r="L31" s="165">
        <f>IF(L8&lt;='1-Inputuri'!$I$50,'1-Inputuri'!O65+'1-Inputuri'!O66+'1-Inputuri'!O68+'1-Inputuri'!O69,0)</f>
        <v>0</v>
      </c>
      <c r="M31" s="165">
        <f>IF(M8&lt;='1-Inputuri'!$I$50,'1-Inputuri'!P65+'1-Inputuri'!P66+'1-Inputuri'!P68+'1-Inputuri'!P69,0)</f>
        <v>0</v>
      </c>
      <c r="N31" s="165">
        <f>IF(N8&lt;='1-Inputuri'!$I$50,'1-Inputuri'!Q65+'1-Inputuri'!Q66+'1-Inputuri'!Q68+'1-Inputuri'!Q69,0)</f>
        <v>0</v>
      </c>
      <c r="O31" s="165">
        <f>IF(O8&lt;='1-Inputuri'!$I$50,'1-Inputuri'!R65+'1-Inputuri'!R66+'1-Inputuri'!R68+'1-Inputuri'!R69,0)</f>
        <v>0</v>
      </c>
      <c r="P31" s="165">
        <f>IF(P8&lt;='1-Inputuri'!$I$50,'1-Inputuri'!S65+'1-Inputuri'!S66+'1-Inputuri'!S68+'1-Inputuri'!S69,0)</f>
        <v>0</v>
      </c>
      <c r="Q31" s="165">
        <f>IF(Q8&lt;='1-Inputuri'!$I$50,'1-Inputuri'!T65+'1-Inputuri'!T66+'1-Inputuri'!T68+'1-Inputuri'!T69,0)</f>
        <v>0</v>
      </c>
      <c r="R31" s="165">
        <f>IF(R8&lt;='1-Inputuri'!$I$50,'1-Inputuri'!U65+'1-Inputuri'!U66+'1-Inputuri'!U68+'1-Inputuri'!U69,0)</f>
        <v>0</v>
      </c>
      <c r="S31" s="165">
        <f>IF(S8&lt;='1-Inputuri'!$I$50,'1-Inputuri'!V65+'1-Inputuri'!V66+'1-Inputuri'!V68+'1-Inputuri'!V69,0)</f>
        <v>0</v>
      </c>
      <c r="T31" s="165">
        <f>IF(T8&lt;='1-Inputuri'!$I$50,'1-Inputuri'!W65+'1-Inputuri'!W66+'1-Inputuri'!W68+'1-Inputuri'!W69,0)</f>
        <v>0</v>
      </c>
      <c r="U31" s="165">
        <f>IF(U8&lt;='1-Inputuri'!$I$50,'1-Inputuri'!X65+'1-Inputuri'!X66+'1-Inputuri'!X68+'1-Inputuri'!X69,0)</f>
        <v>0</v>
      </c>
      <c r="V31" s="165">
        <f>IF(V8&lt;='1-Inputuri'!$I$50,'1-Inputuri'!Y65+'1-Inputuri'!Y66+'1-Inputuri'!Y68+'1-Inputuri'!Y69,0)</f>
        <v>0</v>
      </c>
      <c r="W31" s="165">
        <f>IF(W8&lt;='1-Inputuri'!$I$50,'1-Inputuri'!Z65+'1-Inputuri'!Z66+'1-Inputuri'!Z68+'1-Inputuri'!Z69,0)</f>
        <v>0</v>
      </c>
      <c r="X31" s="165">
        <f>IF(X8&lt;='1-Inputuri'!$I$50,'1-Inputuri'!AA65+'1-Inputuri'!AA66+'1-Inputuri'!AA68+'1-Inputuri'!AA69,0)</f>
        <v>0</v>
      </c>
      <c r="Y31" s="165">
        <f>IF(Y8&lt;='1-Inputuri'!$I$50,'1-Inputuri'!AB65+'1-Inputuri'!AB66+'1-Inputuri'!AB68+'1-Inputuri'!AB69,0)</f>
        <v>0</v>
      </c>
      <c r="Z31" s="165">
        <f>IF(Z8&lt;='1-Inputuri'!$I$50,'1-Inputuri'!AC65+'1-Inputuri'!AC66+'1-Inputuri'!AC68+'1-Inputuri'!AC69,0)</f>
        <v>0</v>
      </c>
      <c r="AA31" s="165">
        <f>IF(AA8&lt;='1-Inputuri'!$I$50,'1-Inputuri'!AD65+'1-Inputuri'!AD66+'1-Inputuri'!AD68+'1-Inputuri'!AD69,0)</f>
        <v>0</v>
      </c>
      <c r="AB31" s="165">
        <f>IF(AB8&lt;='1-Inputuri'!$I$50,'1-Inputuri'!AE65+'1-Inputuri'!AE66+'1-Inputuri'!AE68+'1-Inputuri'!AE69,0)</f>
        <v>0</v>
      </c>
      <c r="AC31" s="165">
        <f>IF(AC8&lt;='1-Inputuri'!$I$50,'1-Inputuri'!AF65+'1-Inputuri'!AF66+'1-Inputuri'!AF68+'1-Inputuri'!AF69,0)</f>
        <v>0</v>
      </c>
      <c r="AD31" s="165">
        <f>IF(AD8&lt;='1-Inputuri'!$I$50,'1-Inputuri'!AG65+'1-Inputuri'!AG66+'1-Inputuri'!AG68+'1-Inputuri'!AG69,0)</f>
        <v>0</v>
      </c>
      <c r="AE31" s="165">
        <f>IF(AE8&lt;='1-Inputuri'!$I$50,'1-Inputuri'!AH65+'1-Inputuri'!AH66+'1-Inputuri'!AH68+'1-Inputuri'!AH69,0)</f>
        <v>0</v>
      </c>
      <c r="AF31" s="165">
        <f>IF(AF8&lt;='1-Inputuri'!$I$50,'1-Inputuri'!AI65+'1-Inputuri'!AI66+'1-Inputuri'!AI68+'1-Inputuri'!AI69,0)</f>
        <v>0</v>
      </c>
      <c r="AG31" s="165">
        <f>IF(AG8&lt;='1-Inputuri'!$I$50,'1-Inputuri'!AJ65+'1-Inputuri'!AJ66+'1-Inputuri'!AJ68+'1-Inputuri'!AJ69,0)</f>
        <v>0</v>
      </c>
      <c r="AH31" s="165">
        <f>IF(AH8&lt;='1-Inputuri'!$I$50,'1-Inputuri'!AK65+'1-Inputuri'!AK66+'1-Inputuri'!AK68+'1-Inputuri'!AK69,0)</f>
        <v>0</v>
      </c>
      <c r="AI31" s="165">
        <f>IF(AI8&lt;='1-Inputuri'!$I$50,'1-Inputuri'!AL65+'1-Inputuri'!AL66+'1-Inputuri'!AL68+'1-Inputuri'!AL69,0)</f>
        <v>0</v>
      </c>
      <c r="AJ31" s="165">
        <f>IF(AJ8&lt;='1-Inputuri'!$I$50,'1-Inputuri'!AM65+'1-Inputuri'!AM66+'1-Inputuri'!AM68+'1-Inputuri'!AM69,0)</f>
        <v>0</v>
      </c>
      <c r="AK31" s="165">
        <f>IF(AK8&lt;='1-Inputuri'!$I$50,'1-Inputuri'!AN65+'1-Inputuri'!AN66+'1-Inputuri'!AN68+'1-Inputuri'!AN69,0)</f>
        <v>0</v>
      </c>
      <c r="AL31" s="165">
        <f>IF(AL8&lt;='1-Inputuri'!$I$50,'1-Inputuri'!AO65+'1-Inputuri'!AO66+'1-Inputuri'!AO68+'1-Inputuri'!AO69,0)</f>
        <v>0</v>
      </c>
      <c r="AM31" s="6"/>
    </row>
    <row r="32" spans="2:39" outlineLevel="2" x14ac:dyDescent="0.3">
      <c r="B32" s="6"/>
      <c r="C32" s="59" t="s">
        <v>313</v>
      </c>
      <c r="D32" s="6"/>
      <c r="E32" s="46" t="s">
        <v>70</v>
      </c>
      <c r="F32" s="6"/>
      <c r="G32" s="47"/>
      <c r="H32" s="47"/>
      <c r="I32" s="47"/>
      <c r="J32" s="47"/>
      <c r="K32" s="47"/>
      <c r="L32" s="47"/>
      <c r="M32" s="47"/>
      <c r="N32" s="47"/>
      <c r="O32" s="47"/>
      <c r="P32" s="47"/>
      <c r="Q32" s="47"/>
      <c r="R32" s="47"/>
      <c r="S32" s="47"/>
      <c r="T32" s="47"/>
      <c r="U32" s="47"/>
      <c r="V32" s="47"/>
      <c r="W32" s="47"/>
      <c r="X32" s="47"/>
      <c r="Y32" s="47"/>
      <c r="Z32" s="47"/>
      <c r="AA32" s="47"/>
      <c r="AB32" s="47"/>
      <c r="AC32" s="47"/>
      <c r="AD32" s="47"/>
      <c r="AE32" s="47"/>
      <c r="AF32" s="47"/>
      <c r="AG32" s="47"/>
      <c r="AH32" s="47"/>
      <c r="AI32" s="47"/>
      <c r="AJ32" s="47"/>
      <c r="AK32" s="47"/>
      <c r="AL32" s="47"/>
      <c r="AM32" s="6"/>
    </row>
    <row r="33" spans="2:39" ht="16.899999999999999" customHeight="1" outlineLevel="2" x14ac:dyDescent="0.3">
      <c r="B33" s="6"/>
      <c r="C33" s="59" t="s">
        <v>95</v>
      </c>
      <c r="D33" s="6"/>
      <c r="E33" s="46" t="s">
        <v>70</v>
      </c>
      <c r="F33" s="6"/>
      <c r="G33" s="224">
        <v>0</v>
      </c>
      <c r="H33" s="224">
        <v>0</v>
      </c>
      <c r="I33" s="165">
        <f>IF(I$8&lt;='1-Inputuri'!$I$50,'1-Inputuri'!L71,0)</f>
        <v>0</v>
      </c>
      <c r="J33" s="165">
        <f>IF(J8&lt;='1-Inputuri'!$I$50,'1-Inputuri'!M71,0)</f>
        <v>0</v>
      </c>
      <c r="K33" s="165">
        <f>IF(K8&lt;='1-Inputuri'!$I$50,'1-Inputuri'!N71,0)</f>
        <v>0</v>
      </c>
      <c r="L33" s="165">
        <f>IF(L8&lt;='1-Inputuri'!$I$50,'1-Inputuri'!O71,0)</f>
        <v>0</v>
      </c>
      <c r="M33" s="165">
        <f>IF(M8&lt;='1-Inputuri'!$I$50,'1-Inputuri'!P71,0)</f>
        <v>0</v>
      </c>
      <c r="N33" s="165">
        <f>IF(N8&lt;='1-Inputuri'!$I$50,'1-Inputuri'!Q71,0)</f>
        <v>0</v>
      </c>
      <c r="O33" s="165">
        <f>IF(O8&lt;='1-Inputuri'!$I$50,'1-Inputuri'!R71,0)</f>
        <v>0</v>
      </c>
      <c r="P33" s="165">
        <f>IF(P8&lt;='1-Inputuri'!$I$50,'1-Inputuri'!S71,0)</f>
        <v>0</v>
      </c>
      <c r="Q33" s="165">
        <f>IF(Q8&lt;='1-Inputuri'!$I$50,'1-Inputuri'!T71,0)</f>
        <v>0</v>
      </c>
      <c r="R33" s="165">
        <f>IF(R8&lt;='1-Inputuri'!$I$50,'1-Inputuri'!U71,0)</f>
        <v>0</v>
      </c>
      <c r="S33" s="165">
        <f>IF(S8&lt;='1-Inputuri'!$I$50,'1-Inputuri'!V71,0)</f>
        <v>0</v>
      </c>
      <c r="T33" s="165">
        <f>IF(T8&lt;='1-Inputuri'!$I$50,'1-Inputuri'!W71,0)</f>
        <v>0</v>
      </c>
      <c r="U33" s="165">
        <f>IF(U8&lt;='1-Inputuri'!$I$50,'1-Inputuri'!X71,0)</f>
        <v>0</v>
      </c>
      <c r="V33" s="165">
        <f>IF(V8&lt;='1-Inputuri'!$I$50,'1-Inputuri'!Y71,0)</f>
        <v>0</v>
      </c>
      <c r="W33" s="165">
        <f>IF(W8&lt;='1-Inputuri'!$I$50,'1-Inputuri'!Z71,0)</f>
        <v>0</v>
      </c>
      <c r="X33" s="165">
        <f>IF(X8&lt;='1-Inputuri'!$I$50,'1-Inputuri'!AA71,0)</f>
        <v>0</v>
      </c>
      <c r="Y33" s="165">
        <f>IF(Y8&lt;='1-Inputuri'!$I$50,'1-Inputuri'!AB71,0)</f>
        <v>0</v>
      </c>
      <c r="Z33" s="165">
        <f>IF(Z8&lt;='1-Inputuri'!$I$50,'1-Inputuri'!AC71,0)</f>
        <v>0</v>
      </c>
      <c r="AA33" s="165">
        <f>IF(AA8&lt;='1-Inputuri'!$I$50,'1-Inputuri'!AD71,0)</f>
        <v>0</v>
      </c>
      <c r="AB33" s="165">
        <f>IF(AB8&lt;='1-Inputuri'!$I$50,'1-Inputuri'!AE71,0)</f>
        <v>0</v>
      </c>
      <c r="AC33" s="165">
        <f>IF(AC8&lt;='1-Inputuri'!$I$50,'1-Inputuri'!AF71,0)</f>
        <v>0</v>
      </c>
      <c r="AD33" s="165">
        <f>IF(AD8&lt;='1-Inputuri'!$I$50,'1-Inputuri'!AG71,0)</f>
        <v>0</v>
      </c>
      <c r="AE33" s="165">
        <f>IF(AE8&lt;='1-Inputuri'!$I$50,'1-Inputuri'!AH71,0)</f>
        <v>0</v>
      </c>
      <c r="AF33" s="165">
        <f>IF(AF8&lt;='1-Inputuri'!$I$50,'1-Inputuri'!AI71,0)</f>
        <v>0</v>
      </c>
      <c r="AG33" s="165">
        <f>IF(AG8&lt;='1-Inputuri'!$I$50,'1-Inputuri'!AJ71,0)</f>
        <v>0</v>
      </c>
      <c r="AH33" s="165">
        <f>IF(AH8&lt;='1-Inputuri'!$I$50,'1-Inputuri'!AK71,0)</f>
        <v>0</v>
      </c>
      <c r="AI33" s="165">
        <f>IF(AI8&lt;='1-Inputuri'!$I$50,'1-Inputuri'!AL71,0)</f>
        <v>0</v>
      </c>
      <c r="AJ33" s="165">
        <f>IF(AJ8&lt;='1-Inputuri'!$I$50,'1-Inputuri'!AM71,0)</f>
        <v>0</v>
      </c>
      <c r="AK33" s="165">
        <f>IF(AK8&lt;='1-Inputuri'!$I$50,'1-Inputuri'!AN71,0)</f>
        <v>0</v>
      </c>
      <c r="AL33" s="165">
        <f>IF(AL8&lt;='1-Inputuri'!$I$50,'1-Inputuri'!AO71,0)</f>
        <v>0</v>
      </c>
      <c r="AM33" s="6"/>
    </row>
    <row r="34" spans="2:39" outlineLevel="2" x14ac:dyDescent="0.3">
      <c r="B34" s="6"/>
      <c r="C34" s="59" t="s">
        <v>314</v>
      </c>
      <c r="D34" s="6"/>
      <c r="E34" s="46" t="s">
        <v>70</v>
      </c>
      <c r="F34" s="6"/>
      <c r="G34" s="47"/>
      <c r="H34" s="47"/>
      <c r="I34" s="47"/>
      <c r="J34" s="47"/>
      <c r="K34" s="47"/>
      <c r="L34" s="47"/>
      <c r="M34" s="47"/>
      <c r="N34" s="47"/>
      <c r="O34" s="47"/>
      <c r="P34" s="47"/>
      <c r="Q34" s="47"/>
      <c r="R34" s="47"/>
      <c r="S34" s="47"/>
      <c r="T34" s="47"/>
      <c r="U34" s="47"/>
      <c r="V34" s="47"/>
      <c r="W34" s="47"/>
      <c r="X34" s="47"/>
      <c r="Y34" s="47"/>
      <c r="Z34" s="47"/>
      <c r="AA34" s="47"/>
      <c r="AB34" s="47"/>
      <c r="AC34" s="47"/>
      <c r="AD34" s="47"/>
      <c r="AE34" s="47"/>
      <c r="AF34" s="47"/>
      <c r="AG34" s="47"/>
      <c r="AH34" s="47"/>
      <c r="AI34" s="47"/>
      <c r="AJ34" s="47"/>
      <c r="AK34" s="47"/>
      <c r="AL34" s="47"/>
      <c r="AM34" s="6"/>
    </row>
    <row r="35" spans="2:39" ht="28.5" customHeight="1" outlineLevel="2" x14ac:dyDescent="0.3">
      <c r="B35" s="6"/>
      <c r="C35" s="59" t="s">
        <v>96</v>
      </c>
      <c r="D35" s="6"/>
      <c r="E35" s="46" t="s">
        <v>70</v>
      </c>
      <c r="F35" s="6"/>
      <c r="G35" s="224">
        <v>0</v>
      </c>
      <c r="H35" s="224">
        <v>0</v>
      </c>
      <c r="I35" s="165">
        <f>IF(I$8&lt;='1-Inputuri'!$I$50,'1-Inputuri'!L75,0)</f>
        <v>0</v>
      </c>
      <c r="J35" s="165">
        <f>IF(J$8&lt;='1-Inputuri'!$I$50,'1-Inputuri'!M75,0)</f>
        <v>0</v>
      </c>
      <c r="K35" s="165">
        <f>IF(K$8&lt;='1-Inputuri'!$I$50,'1-Inputuri'!N75,0)</f>
        <v>0</v>
      </c>
      <c r="L35" s="165">
        <f>IF(L$8&lt;='1-Inputuri'!$I$50,'1-Inputuri'!O75,0)</f>
        <v>0</v>
      </c>
      <c r="M35" s="165">
        <f>IF(M$8&lt;='1-Inputuri'!$I$50,'1-Inputuri'!P75,0)</f>
        <v>0</v>
      </c>
      <c r="N35" s="165">
        <f>IF(N$8&lt;='1-Inputuri'!$I$50,'1-Inputuri'!Q75,0)</f>
        <v>0</v>
      </c>
      <c r="O35" s="165">
        <f>IF(O$8&lt;='1-Inputuri'!$I$50,'1-Inputuri'!R75,0)</f>
        <v>0</v>
      </c>
      <c r="P35" s="165">
        <f>IF(P$8&lt;='1-Inputuri'!$I$50,'1-Inputuri'!S75,0)</f>
        <v>0</v>
      </c>
      <c r="Q35" s="165">
        <f>IF(Q$8&lt;='1-Inputuri'!$I$50,'1-Inputuri'!T75,0)</f>
        <v>0</v>
      </c>
      <c r="R35" s="165">
        <f>IF(R$8&lt;='1-Inputuri'!$I$50,'1-Inputuri'!U75,0)</f>
        <v>0</v>
      </c>
      <c r="S35" s="165">
        <f>IF(S$8&lt;='1-Inputuri'!$I$50,'1-Inputuri'!V75,0)</f>
        <v>0</v>
      </c>
      <c r="T35" s="165">
        <f>IF(T$8&lt;='1-Inputuri'!$I$50,'1-Inputuri'!W75,0)</f>
        <v>0</v>
      </c>
      <c r="U35" s="165">
        <f>IF(U$8&lt;='1-Inputuri'!$I$50,'1-Inputuri'!X75,0)</f>
        <v>0</v>
      </c>
      <c r="V35" s="165">
        <f>IF(V$8&lt;='1-Inputuri'!$I$50,'1-Inputuri'!Y75,0)</f>
        <v>0</v>
      </c>
      <c r="W35" s="165">
        <f>IF(W$8&lt;='1-Inputuri'!$I$50,'1-Inputuri'!Z75,0)</f>
        <v>0</v>
      </c>
      <c r="X35" s="165">
        <f>IF(X$8&lt;='1-Inputuri'!$I$50,'1-Inputuri'!AA75,0)</f>
        <v>0</v>
      </c>
      <c r="Y35" s="165">
        <f>IF(Y$8&lt;='1-Inputuri'!$I$50,'1-Inputuri'!AB75,0)</f>
        <v>0</v>
      </c>
      <c r="Z35" s="165">
        <f>IF(Z$8&lt;='1-Inputuri'!$I$50,'1-Inputuri'!AC75,0)</f>
        <v>0</v>
      </c>
      <c r="AA35" s="165">
        <f>IF(AA$8&lt;='1-Inputuri'!$I$50,'1-Inputuri'!AD75,0)</f>
        <v>0</v>
      </c>
      <c r="AB35" s="165">
        <f>IF(AB$8&lt;='1-Inputuri'!$I$50,'1-Inputuri'!AE75,0)</f>
        <v>0</v>
      </c>
      <c r="AC35" s="165">
        <f>IF(AC$8&lt;='1-Inputuri'!$I$50,'1-Inputuri'!AF75,0)</f>
        <v>0</v>
      </c>
      <c r="AD35" s="165">
        <f>IF(AD$8&lt;='1-Inputuri'!$I$50,'1-Inputuri'!AG75,0)</f>
        <v>0</v>
      </c>
      <c r="AE35" s="165">
        <f>IF(AE$8&lt;='1-Inputuri'!$I$50,'1-Inputuri'!AH75,0)</f>
        <v>0</v>
      </c>
      <c r="AF35" s="165">
        <f>IF(AF$8&lt;='1-Inputuri'!$I$50,'1-Inputuri'!AI75,0)</f>
        <v>0</v>
      </c>
      <c r="AG35" s="165">
        <f>IF(AG$8&lt;='1-Inputuri'!$I$50,'1-Inputuri'!AJ75,0)</f>
        <v>0</v>
      </c>
      <c r="AH35" s="165">
        <f>IF(AH$8&lt;='1-Inputuri'!$I$50,'1-Inputuri'!AK75,0)</f>
        <v>0</v>
      </c>
      <c r="AI35" s="165">
        <f>IF(AI$8&lt;='1-Inputuri'!$I$50,'1-Inputuri'!AL75,0)</f>
        <v>0</v>
      </c>
      <c r="AJ35" s="165">
        <f>IF(AJ$8&lt;='1-Inputuri'!$I$50,'1-Inputuri'!AM75,0)</f>
        <v>0</v>
      </c>
      <c r="AK35" s="165">
        <f>IF(AK$8&lt;='1-Inputuri'!$I$50,'1-Inputuri'!AN75,0)</f>
        <v>0</v>
      </c>
      <c r="AL35" s="165">
        <f>IF(AL$8&lt;='1-Inputuri'!$I$50,'1-Inputuri'!AO75,0)</f>
        <v>0</v>
      </c>
      <c r="AM35" s="6"/>
    </row>
    <row r="36" spans="2:39" outlineLevel="2" x14ac:dyDescent="0.3">
      <c r="B36" s="6"/>
      <c r="C36" s="59" t="s">
        <v>315</v>
      </c>
      <c r="D36" s="6"/>
      <c r="E36" s="46" t="s">
        <v>70</v>
      </c>
      <c r="F36" s="6"/>
      <c r="G36" s="47"/>
      <c r="H36" s="47"/>
      <c r="I36" s="47"/>
      <c r="J36" s="47"/>
      <c r="K36" s="47"/>
      <c r="L36" s="47"/>
      <c r="M36" s="47"/>
      <c r="N36" s="47"/>
      <c r="O36" s="47"/>
      <c r="P36" s="47"/>
      <c r="Q36" s="47"/>
      <c r="R36" s="47"/>
      <c r="S36" s="47"/>
      <c r="T36" s="47"/>
      <c r="U36" s="47"/>
      <c r="V36" s="47"/>
      <c r="W36" s="47"/>
      <c r="X36" s="47"/>
      <c r="Y36" s="47"/>
      <c r="Z36" s="47"/>
      <c r="AA36" s="47"/>
      <c r="AB36" s="47"/>
      <c r="AC36" s="47"/>
      <c r="AD36" s="47"/>
      <c r="AE36" s="47"/>
      <c r="AF36" s="47"/>
      <c r="AG36" s="47"/>
      <c r="AH36" s="47"/>
      <c r="AI36" s="47"/>
      <c r="AJ36" s="47"/>
      <c r="AK36" s="47"/>
      <c r="AL36" s="47"/>
      <c r="AM36" s="6"/>
    </row>
    <row r="37" spans="2:39" ht="18" customHeight="1" outlineLevel="2" x14ac:dyDescent="0.3">
      <c r="B37" s="6"/>
      <c r="C37" s="59" t="s">
        <v>97</v>
      </c>
      <c r="D37" s="6"/>
      <c r="E37" s="46" t="s">
        <v>70</v>
      </c>
      <c r="F37" s="6"/>
      <c r="G37" s="224">
        <v>0</v>
      </c>
      <c r="H37" s="224">
        <v>0</v>
      </c>
      <c r="I37" s="165">
        <f>IF(I$8&lt;='1-Inputuri'!$I$50,'1-Inputuri'!L77,0)</f>
        <v>0</v>
      </c>
      <c r="J37" s="165">
        <f>IF(J$8&lt;='1-Inputuri'!$I$50,'1-Inputuri'!M77,0)</f>
        <v>0</v>
      </c>
      <c r="K37" s="165">
        <f>IF(K$8&lt;='1-Inputuri'!$I$50,'1-Inputuri'!N77,0)</f>
        <v>0</v>
      </c>
      <c r="L37" s="165">
        <f>IF(L$8&lt;='1-Inputuri'!$I$50,'1-Inputuri'!O77,0)</f>
        <v>0</v>
      </c>
      <c r="M37" s="165">
        <f>IF(M$8&lt;='1-Inputuri'!$I$50,'1-Inputuri'!P77,0)</f>
        <v>0</v>
      </c>
      <c r="N37" s="165">
        <f>IF(N$8&lt;='1-Inputuri'!$I$50,'1-Inputuri'!Q77,0)</f>
        <v>0</v>
      </c>
      <c r="O37" s="165">
        <f>IF(O$8&lt;='1-Inputuri'!$I$50,'1-Inputuri'!R77,0)</f>
        <v>0</v>
      </c>
      <c r="P37" s="165">
        <f>IF(P$8&lt;='1-Inputuri'!$I$50,'1-Inputuri'!S77,0)</f>
        <v>0</v>
      </c>
      <c r="Q37" s="165">
        <f>IF(Q$8&lt;='1-Inputuri'!$I$50,'1-Inputuri'!T77,0)</f>
        <v>0</v>
      </c>
      <c r="R37" s="165">
        <f>IF(R$8&lt;='1-Inputuri'!$I$50,'1-Inputuri'!U77,0)</f>
        <v>0</v>
      </c>
      <c r="S37" s="165">
        <f>IF(S$8&lt;='1-Inputuri'!$I$50,'1-Inputuri'!V77,0)</f>
        <v>0</v>
      </c>
      <c r="T37" s="165">
        <f>IF(T$8&lt;='1-Inputuri'!$I$50,'1-Inputuri'!W77,0)</f>
        <v>0</v>
      </c>
      <c r="U37" s="165">
        <f>IF(U$8&lt;='1-Inputuri'!$I$50,'1-Inputuri'!X77,0)</f>
        <v>0</v>
      </c>
      <c r="V37" s="165">
        <f>IF(V$8&lt;='1-Inputuri'!$I$50,'1-Inputuri'!Y77,0)</f>
        <v>0</v>
      </c>
      <c r="W37" s="165">
        <f>IF(W$8&lt;='1-Inputuri'!$I$50,'1-Inputuri'!Z77,0)</f>
        <v>0</v>
      </c>
      <c r="X37" s="165">
        <f>IF(X$8&lt;='1-Inputuri'!$I$50,'1-Inputuri'!AA77,0)</f>
        <v>0</v>
      </c>
      <c r="Y37" s="165">
        <f>IF(Y$8&lt;='1-Inputuri'!$I$50,'1-Inputuri'!AB77,0)</f>
        <v>0</v>
      </c>
      <c r="Z37" s="165">
        <f>IF(Z$8&lt;='1-Inputuri'!$I$50,'1-Inputuri'!AC77,0)</f>
        <v>0</v>
      </c>
      <c r="AA37" s="165">
        <f>IF(AA$8&lt;='1-Inputuri'!$I$50,'1-Inputuri'!AD77,0)</f>
        <v>0</v>
      </c>
      <c r="AB37" s="165">
        <f>IF(AB$8&lt;='1-Inputuri'!$I$50,'1-Inputuri'!AE77,0)</f>
        <v>0</v>
      </c>
      <c r="AC37" s="165">
        <f>IF(AC$8&lt;='1-Inputuri'!$I$50,'1-Inputuri'!AF77,0)</f>
        <v>0</v>
      </c>
      <c r="AD37" s="165">
        <f>IF(AD$8&lt;='1-Inputuri'!$I$50,'1-Inputuri'!AG77,0)</f>
        <v>0</v>
      </c>
      <c r="AE37" s="165">
        <f>IF(AE$8&lt;='1-Inputuri'!$I$50,'1-Inputuri'!AH77,0)</f>
        <v>0</v>
      </c>
      <c r="AF37" s="165">
        <f>IF(AF$8&lt;='1-Inputuri'!$I$50,'1-Inputuri'!AI77,0)</f>
        <v>0</v>
      </c>
      <c r="AG37" s="165">
        <f>IF(AG$8&lt;='1-Inputuri'!$I$50,'1-Inputuri'!AJ77,0)</f>
        <v>0</v>
      </c>
      <c r="AH37" s="165">
        <f>IF(AH$8&lt;='1-Inputuri'!$I$50,'1-Inputuri'!AK77,0)</f>
        <v>0</v>
      </c>
      <c r="AI37" s="165">
        <f>IF(AI$8&lt;='1-Inputuri'!$I$50,'1-Inputuri'!AL77,0)</f>
        <v>0</v>
      </c>
      <c r="AJ37" s="165">
        <f>IF(AJ$8&lt;='1-Inputuri'!$I$50,'1-Inputuri'!AM77,0)</f>
        <v>0</v>
      </c>
      <c r="AK37" s="165">
        <f>IF(AK$8&lt;='1-Inputuri'!$I$50,'1-Inputuri'!AN77,0)</f>
        <v>0</v>
      </c>
      <c r="AL37" s="165">
        <f>IF(AL$8&lt;='1-Inputuri'!$I$50,'1-Inputuri'!AO77,0)</f>
        <v>0</v>
      </c>
      <c r="AM37" s="6"/>
    </row>
    <row r="38" spans="2:39" ht="25.5" outlineLevel="2" x14ac:dyDescent="0.3">
      <c r="B38" s="6"/>
      <c r="C38" s="59" t="s">
        <v>98</v>
      </c>
      <c r="D38" s="6"/>
      <c r="E38" s="46" t="s">
        <v>70</v>
      </c>
      <c r="F38" s="6"/>
      <c r="G38" s="47"/>
      <c r="H38" s="47"/>
      <c r="I38" s="47"/>
      <c r="J38" s="47"/>
      <c r="K38" s="47"/>
      <c r="L38" s="47"/>
      <c r="M38" s="47"/>
      <c r="N38" s="47"/>
      <c r="O38" s="47"/>
      <c r="P38" s="47"/>
      <c r="Q38" s="47"/>
      <c r="R38" s="47"/>
      <c r="S38" s="47"/>
      <c r="T38" s="47"/>
      <c r="U38" s="47"/>
      <c r="V38" s="47"/>
      <c r="W38" s="47"/>
      <c r="X38" s="47"/>
      <c r="Y38" s="47"/>
      <c r="Z38" s="47"/>
      <c r="AA38" s="47"/>
      <c r="AB38" s="47"/>
      <c r="AC38" s="47"/>
      <c r="AD38" s="47"/>
      <c r="AE38" s="47"/>
      <c r="AF38" s="47"/>
      <c r="AG38" s="47"/>
      <c r="AH38" s="47"/>
      <c r="AI38" s="47"/>
      <c r="AJ38" s="47"/>
      <c r="AK38" s="47"/>
      <c r="AL38" s="47"/>
      <c r="AM38" s="6"/>
    </row>
    <row r="39" spans="2:39" ht="21" customHeight="1" outlineLevel="2" x14ac:dyDescent="0.3">
      <c r="B39" s="6"/>
      <c r="C39" s="59" t="s">
        <v>99</v>
      </c>
      <c r="D39" s="6"/>
      <c r="E39" s="46" t="s">
        <v>70</v>
      </c>
      <c r="F39" s="6"/>
      <c r="G39" s="224">
        <v>0</v>
      </c>
      <c r="H39" s="224">
        <v>0</v>
      </c>
      <c r="I39" s="226">
        <f>IF(AND(0&lt;I8,I8&lt;='1-Inputuri'!$I$50),'1-Inputuri'!$J$50,0)</f>
        <v>0</v>
      </c>
      <c r="J39" s="226">
        <f>IF(AND(0&lt;J8,J8&lt;='1-Inputuri'!$I$50),'1-Inputuri'!$J$50,0)</f>
        <v>0</v>
      </c>
      <c r="K39" s="226">
        <f>IF(AND(0&lt;K8,K8&lt;='1-Inputuri'!$I$50),'1-Inputuri'!$J$50,0)</f>
        <v>0</v>
      </c>
      <c r="L39" s="226">
        <f>IF(AND(0&lt;L8,L8&lt;='1-Inputuri'!$I$50),'1-Inputuri'!$J$50,0)</f>
        <v>0</v>
      </c>
      <c r="M39" s="226">
        <f>IF(AND(0&lt;M8,M8&lt;='1-Inputuri'!$I$50),'1-Inputuri'!$J$50,0)</f>
        <v>0</v>
      </c>
      <c r="N39" s="226">
        <f>IF(AND(0&lt;N8,N8&lt;='1-Inputuri'!$I$50),'1-Inputuri'!$J$50,0)</f>
        <v>0</v>
      </c>
      <c r="O39" s="226">
        <f>IF(AND(0&lt;O8,O8&lt;='1-Inputuri'!$I$50),'1-Inputuri'!$J$50,0)</f>
        <v>0</v>
      </c>
      <c r="P39" s="226">
        <f>IF(AND(0&lt;P8,P8&lt;='1-Inputuri'!$I$50),'1-Inputuri'!$J$50,0)</f>
        <v>0</v>
      </c>
      <c r="Q39" s="226">
        <f>IF(AND(0&lt;Q8,Q8&lt;='1-Inputuri'!$I$50),'1-Inputuri'!$J$50,0)</f>
        <v>0</v>
      </c>
      <c r="R39" s="226">
        <f>IF(AND(0&lt;R8,R8&lt;='1-Inputuri'!$I$50),'1-Inputuri'!$J$50,0)</f>
        <v>0</v>
      </c>
      <c r="S39" s="226">
        <f>IF(AND(0&lt;S8,S8&lt;='1-Inputuri'!$I$50),'1-Inputuri'!$J$50,0)</f>
        <v>0</v>
      </c>
      <c r="T39" s="226">
        <f>IF(AND(0&lt;T8,T8&lt;='1-Inputuri'!$I$50),'1-Inputuri'!$J$50,0)</f>
        <v>0</v>
      </c>
      <c r="U39" s="226">
        <f>IF(AND(0&lt;U8,U8&lt;='1-Inputuri'!$I$50),'1-Inputuri'!$J$50,0)</f>
        <v>0</v>
      </c>
      <c r="V39" s="226">
        <f>IF(AND(0&lt;V8,V8&lt;='1-Inputuri'!$I$50),'1-Inputuri'!$J$50,0)</f>
        <v>0</v>
      </c>
      <c r="W39" s="226">
        <f>IF(AND(0&lt;W8,W8&lt;='1-Inputuri'!$I$50),'1-Inputuri'!$J$50,0)</f>
        <v>0</v>
      </c>
      <c r="X39" s="226">
        <f>IF(AND(0&lt;X8,X8&lt;='1-Inputuri'!$I$50),'1-Inputuri'!$J$50,0)</f>
        <v>0</v>
      </c>
      <c r="Y39" s="226">
        <f>IF(AND(0&lt;Y8,Y8&lt;='1-Inputuri'!$I$50),'1-Inputuri'!$J$50,0)</f>
        <v>0</v>
      </c>
      <c r="Z39" s="226">
        <f>IF(AND(0&lt;Z8,Z8&lt;='1-Inputuri'!$I$50),'1-Inputuri'!$J$50,0)</f>
        <v>0</v>
      </c>
      <c r="AA39" s="226">
        <f>IF(AND(0&lt;AA8,AA8&lt;='1-Inputuri'!$I$50),'1-Inputuri'!$J$50,0)</f>
        <v>0</v>
      </c>
      <c r="AB39" s="226">
        <f>IF(AND(0&lt;AB8,AB8&lt;='1-Inputuri'!$I$50),'1-Inputuri'!$J$50,0)</f>
        <v>0</v>
      </c>
      <c r="AC39" s="226">
        <f>IF(AND(0&lt;AC8,AC8&lt;='1-Inputuri'!$I$50),'1-Inputuri'!$J$50,0)</f>
        <v>0</v>
      </c>
      <c r="AD39" s="226">
        <f>IF(AND(0&lt;AD8,AD8&lt;='1-Inputuri'!$I$50),'1-Inputuri'!$J$50,0)</f>
        <v>0</v>
      </c>
      <c r="AE39" s="226">
        <f>IF(AND(0&lt;AE8,AE8&lt;='1-Inputuri'!$I$50),'1-Inputuri'!$J$50,0)</f>
        <v>0</v>
      </c>
      <c r="AF39" s="226">
        <f>IF(AND(0&lt;AF8,AF8&lt;='1-Inputuri'!$I$50),'1-Inputuri'!$J$50,0)</f>
        <v>0</v>
      </c>
      <c r="AG39" s="226">
        <f>IF(AND(0&lt;AG8,AG8&lt;='1-Inputuri'!$I$50),'1-Inputuri'!$J$50,0)</f>
        <v>0</v>
      </c>
      <c r="AH39" s="226">
        <f>IF(AND(0&lt;AH8,AH8&lt;='1-Inputuri'!$I$50),'1-Inputuri'!$J$50,0)</f>
        <v>0</v>
      </c>
      <c r="AI39" s="226">
        <f>IF(AND(0&lt;AI8,AI8&lt;='1-Inputuri'!$I$50),'1-Inputuri'!$J$50,0)</f>
        <v>0</v>
      </c>
      <c r="AJ39" s="226">
        <f>IF(AND(0&lt;AJ8,AJ8&lt;='1-Inputuri'!$I$50),'1-Inputuri'!$J$50,0)</f>
        <v>0</v>
      </c>
      <c r="AK39" s="226">
        <f>IF(AND(0&lt;AK8,AK8&lt;='1-Inputuri'!$I$50),'1-Inputuri'!$J$50,0)</f>
        <v>0</v>
      </c>
      <c r="AL39" s="226">
        <f>IF(AND(0&lt;AL8,AL8&lt;='1-Inputuri'!$I$50),'1-Inputuri'!$J$50,0)</f>
        <v>0</v>
      </c>
      <c r="AM39" s="6"/>
    </row>
    <row r="40" spans="2:39" ht="16.899999999999999" customHeight="1" outlineLevel="2" x14ac:dyDescent="0.3">
      <c r="B40" s="6"/>
      <c r="C40" s="26" t="s">
        <v>100</v>
      </c>
      <c r="D40" s="6"/>
      <c r="E40" s="91" t="s">
        <v>70</v>
      </c>
      <c r="F40" s="6"/>
      <c r="G40" s="225">
        <f t="shared" ref="G40:H40" si="6">SUM(G30:G39)</f>
        <v>0</v>
      </c>
      <c r="H40" s="225">
        <f t="shared" si="6"/>
        <v>0</v>
      </c>
      <c r="I40" s="225">
        <f>SUM(I30:I39)</f>
        <v>0</v>
      </c>
      <c r="J40" s="225">
        <f t="shared" ref="J40:AL40" si="7">SUM(J30:J39)</f>
        <v>0</v>
      </c>
      <c r="K40" s="225">
        <f t="shared" si="7"/>
        <v>0</v>
      </c>
      <c r="L40" s="225">
        <f t="shared" si="7"/>
        <v>0</v>
      </c>
      <c r="M40" s="225">
        <f t="shared" si="7"/>
        <v>0</v>
      </c>
      <c r="N40" s="225">
        <f t="shared" si="7"/>
        <v>0</v>
      </c>
      <c r="O40" s="225">
        <f t="shared" si="7"/>
        <v>0</v>
      </c>
      <c r="P40" s="225">
        <f t="shared" si="7"/>
        <v>0</v>
      </c>
      <c r="Q40" s="225">
        <f t="shared" si="7"/>
        <v>0</v>
      </c>
      <c r="R40" s="225">
        <f t="shared" si="7"/>
        <v>0</v>
      </c>
      <c r="S40" s="225">
        <f t="shared" si="7"/>
        <v>0</v>
      </c>
      <c r="T40" s="225">
        <f t="shared" si="7"/>
        <v>0</v>
      </c>
      <c r="U40" s="225">
        <f t="shared" si="7"/>
        <v>0</v>
      </c>
      <c r="V40" s="225">
        <f t="shared" si="7"/>
        <v>0</v>
      </c>
      <c r="W40" s="225">
        <f t="shared" si="7"/>
        <v>0</v>
      </c>
      <c r="X40" s="225">
        <f t="shared" si="7"/>
        <v>0</v>
      </c>
      <c r="Y40" s="225">
        <f t="shared" si="7"/>
        <v>0</v>
      </c>
      <c r="Z40" s="225">
        <f t="shared" si="7"/>
        <v>0</v>
      </c>
      <c r="AA40" s="225">
        <f t="shared" si="7"/>
        <v>0</v>
      </c>
      <c r="AB40" s="225">
        <f t="shared" si="7"/>
        <v>0</v>
      </c>
      <c r="AC40" s="225">
        <f t="shared" si="7"/>
        <v>0</v>
      </c>
      <c r="AD40" s="225">
        <f t="shared" si="7"/>
        <v>0</v>
      </c>
      <c r="AE40" s="225">
        <f t="shared" si="7"/>
        <v>0</v>
      </c>
      <c r="AF40" s="225">
        <f t="shared" si="7"/>
        <v>0</v>
      </c>
      <c r="AG40" s="225">
        <f t="shared" si="7"/>
        <v>0</v>
      </c>
      <c r="AH40" s="225">
        <f t="shared" si="7"/>
        <v>0</v>
      </c>
      <c r="AI40" s="225">
        <f t="shared" si="7"/>
        <v>0</v>
      </c>
      <c r="AJ40" s="225">
        <f t="shared" si="7"/>
        <v>0</v>
      </c>
      <c r="AK40" s="225">
        <f t="shared" si="7"/>
        <v>0</v>
      </c>
      <c r="AL40" s="225">
        <f t="shared" si="7"/>
        <v>0</v>
      </c>
      <c r="AM40" s="6"/>
    </row>
    <row r="41" spans="2:39" outlineLevel="2" x14ac:dyDescent="0.3">
      <c r="B41" s="6"/>
      <c r="C41" s="96"/>
      <c r="D41" s="6"/>
      <c r="E41" s="97"/>
      <c r="F41" s="6"/>
      <c r="G41" s="98"/>
      <c r="H41" s="98"/>
      <c r="I41" s="98"/>
      <c r="J41" s="98"/>
      <c r="K41" s="98"/>
      <c r="L41" s="98"/>
      <c r="M41" s="98"/>
      <c r="N41" s="98"/>
      <c r="O41" s="98"/>
      <c r="P41" s="98"/>
      <c r="Q41" s="98"/>
      <c r="R41" s="98"/>
      <c r="S41" s="98"/>
      <c r="T41" s="98"/>
      <c r="U41" s="98"/>
      <c r="V41" s="98"/>
      <c r="W41" s="98"/>
      <c r="X41" s="98"/>
      <c r="Y41" s="98"/>
      <c r="Z41" s="98"/>
      <c r="AA41" s="98"/>
      <c r="AB41" s="98"/>
      <c r="AC41" s="98"/>
      <c r="AD41" s="98"/>
      <c r="AE41" s="98"/>
      <c r="AF41" s="98"/>
      <c r="AG41" s="98"/>
      <c r="AH41" s="98"/>
      <c r="AI41" s="98"/>
      <c r="AJ41" s="98"/>
      <c r="AK41" s="98"/>
      <c r="AL41" s="98"/>
      <c r="AM41" s="6"/>
    </row>
    <row r="42" spans="2:39" ht="33" outlineLevel="2" x14ac:dyDescent="0.3">
      <c r="B42" s="6"/>
      <c r="C42" s="26" t="s">
        <v>102</v>
      </c>
      <c r="D42" s="6"/>
      <c r="E42" s="91" t="s">
        <v>70</v>
      </c>
      <c r="F42" s="6"/>
      <c r="G42" s="225">
        <f t="shared" ref="G42:H42" si="8">G27-G40</f>
        <v>0</v>
      </c>
      <c r="H42" s="225">
        <f t="shared" si="8"/>
        <v>0</v>
      </c>
      <c r="I42" s="225">
        <f>I27-I40</f>
        <v>0</v>
      </c>
      <c r="J42" s="225">
        <f t="shared" ref="J42:AL42" si="9">J27-J40</f>
        <v>0</v>
      </c>
      <c r="K42" s="225">
        <f t="shared" si="9"/>
        <v>0</v>
      </c>
      <c r="L42" s="225">
        <f t="shared" si="9"/>
        <v>0</v>
      </c>
      <c r="M42" s="225">
        <f t="shared" si="9"/>
        <v>0</v>
      </c>
      <c r="N42" s="225">
        <f t="shared" si="9"/>
        <v>0</v>
      </c>
      <c r="O42" s="225">
        <f t="shared" si="9"/>
        <v>0</v>
      </c>
      <c r="P42" s="225">
        <f t="shared" si="9"/>
        <v>0</v>
      </c>
      <c r="Q42" s="225">
        <f t="shared" si="9"/>
        <v>0</v>
      </c>
      <c r="R42" s="225">
        <f t="shared" si="9"/>
        <v>0</v>
      </c>
      <c r="S42" s="225">
        <f t="shared" si="9"/>
        <v>0</v>
      </c>
      <c r="T42" s="225">
        <f t="shared" si="9"/>
        <v>0</v>
      </c>
      <c r="U42" s="225">
        <f t="shared" si="9"/>
        <v>0</v>
      </c>
      <c r="V42" s="225">
        <f t="shared" si="9"/>
        <v>0</v>
      </c>
      <c r="W42" s="225">
        <f t="shared" si="9"/>
        <v>0</v>
      </c>
      <c r="X42" s="225">
        <f t="shared" si="9"/>
        <v>0</v>
      </c>
      <c r="Y42" s="225">
        <f t="shared" si="9"/>
        <v>0</v>
      </c>
      <c r="Z42" s="225">
        <f t="shared" si="9"/>
        <v>0</v>
      </c>
      <c r="AA42" s="225">
        <f t="shared" si="9"/>
        <v>0</v>
      </c>
      <c r="AB42" s="225">
        <f t="shared" si="9"/>
        <v>0</v>
      </c>
      <c r="AC42" s="225">
        <f t="shared" si="9"/>
        <v>0</v>
      </c>
      <c r="AD42" s="225">
        <f t="shared" si="9"/>
        <v>0</v>
      </c>
      <c r="AE42" s="225">
        <f t="shared" si="9"/>
        <v>0</v>
      </c>
      <c r="AF42" s="225">
        <f t="shared" si="9"/>
        <v>0</v>
      </c>
      <c r="AG42" s="225">
        <f t="shared" si="9"/>
        <v>0</v>
      </c>
      <c r="AH42" s="225">
        <f t="shared" si="9"/>
        <v>0</v>
      </c>
      <c r="AI42" s="225">
        <f t="shared" si="9"/>
        <v>0</v>
      </c>
      <c r="AJ42" s="225">
        <f t="shared" si="9"/>
        <v>0</v>
      </c>
      <c r="AK42" s="225">
        <f t="shared" si="9"/>
        <v>0</v>
      </c>
      <c r="AL42" s="225">
        <f t="shared" si="9"/>
        <v>0</v>
      </c>
      <c r="AM42" s="6"/>
    </row>
    <row r="43" spans="2:39" outlineLevel="2" x14ac:dyDescent="0.3">
      <c r="B43" s="6"/>
      <c r="C43" s="96"/>
      <c r="D43" s="6"/>
      <c r="E43" s="97"/>
      <c r="F43" s="6"/>
      <c r="G43" s="227"/>
      <c r="H43" s="227"/>
      <c r="I43" s="227"/>
      <c r="J43" s="227"/>
      <c r="K43" s="227"/>
      <c r="L43" s="227"/>
      <c r="M43" s="227"/>
      <c r="N43" s="227"/>
      <c r="O43" s="227"/>
      <c r="P43" s="227"/>
      <c r="Q43" s="227"/>
      <c r="R43" s="227"/>
      <c r="S43" s="227"/>
      <c r="T43" s="227"/>
      <c r="U43" s="227"/>
      <c r="V43" s="227"/>
      <c r="W43" s="227"/>
      <c r="X43" s="227"/>
      <c r="Y43" s="227"/>
      <c r="Z43" s="227"/>
      <c r="AA43" s="227"/>
      <c r="AB43" s="227"/>
      <c r="AC43" s="227"/>
      <c r="AD43" s="227"/>
      <c r="AE43" s="227"/>
      <c r="AF43" s="227"/>
      <c r="AG43" s="227"/>
      <c r="AH43" s="227"/>
      <c r="AI43" s="227"/>
      <c r="AJ43" s="227"/>
      <c r="AK43" s="227"/>
      <c r="AL43" s="227"/>
      <c r="AM43" s="6"/>
    </row>
    <row r="44" spans="2:39" ht="33" outlineLevel="2" x14ac:dyDescent="0.3">
      <c r="B44" s="6"/>
      <c r="C44" s="26" t="s">
        <v>101</v>
      </c>
      <c r="D44" s="6"/>
      <c r="E44" s="91" t="s">
        <v>70</v>
      </c>
      <c r="F44" s="6"/>
      <c r="G44" s="225">
        <f t="shared" ref="G44:H44" si="10">G42+G38+G39</f>
        <v>0</v>
      </c>
      <c r="H44" s="225">
        <f t="shared" si="10"/>
        <v>0</v>
      </c>
      <c r="I44" s="225">
        <f>I42+I38+I39</f>
        <v>0</v>
      </c>
      <c r="J44" s="225">
        <f t="shared" ref="J44:AL44" si="11">J42+J38+J39</f>
        <v>0</v>
      </c>
      <c r="K44" s="225">
        <f t="shared" si="11"/>
        <v>0</v>
      </c>
      <c r="L44" s="225">
        <f t="shared" si="11"/>
        <v>0</v>
      </c>
      <c r="M44" s="225">
        <f t="shared" si="11"/>
        <v>0</v>
      </c>
      <c r="N44" s="225">
        <f t="shared" si="11"/>
        <v>0</v>
      </c>
      <c r="O44" s="225">
        <f t="shared" si="11"/>
        <v>0</v>
      </c>
      <c r="P44" s="225">
        <f t="shared" si="11"/>
        <v>0</v>
      </c>
      <c r="Q44" s="225">
        <f t="shared" si="11"/>
        <v>0</v>
      </c>
      <c r="R44" s="225">
        <f t="shared" si="11"/>
        <v>0</v>
      </c>
      <c r="S44" s="225">
        <f t="shared" si="11"/>
        <v>0</v>
      </c>
      <c r="T44" s="225">
        <f t="shared" si="11"/>
        <v>0</v>
      </c>
      <c r="U44" s="225">
        <f t="shared" si="11"/>
        <v>0</v>
      </c>
      <c r="V44" s="225">
        <f t="shared" si="11"/>
        <v>0</v>
      </c>
      <c r="W44" s="225">
        <f t="shared" si="11"/>
        <v>0</v>
      </c>
      <c r="X44" s="225">
        <f t="shared" si="11"/>
        <v>0</v>
      </c>
      <c r="Y44" s="225">
        <f t="shared" si="11"/>
        <v>0</v>
      </c>
      <c r="Z44" s="225">
        <f t="shared" si="11"/>
        <v>0</v>
      </c>
      <c r="AA44" s="225">
        <f t="shared" si="11"/>
        <v>0</v>
      </c>
      <c r="AB44" s="225">
        <f t="shared" si="11"/>
        <v>0</v>
      </c>
      <c r="AC44" s="225">
        <f t="shared" si="11"/>
        <v>0</v>
      </c>
      <c r="AD44" s="225">
        <f t="shared" si="11"/>
        <v>0</v>
      </c>
      <c r="AE44" s="225">
        <f t="shared" si="11"/>
        <v>0</v>
      </c>
      <c r="AF44" s="225">
        <f t="shared" si="11"/>
        <v>0</v>
      </c>
      <c r="AG44" s="225">
        <f t="shared" si="11"/>
        <v>0</v>
      </c>
      <c r="AH44" s="225">
        <f t="shared" si="11"/>
        <v>0</v>
      </c>
      <c r="AI44" s="225">
        <f t="shared" si="11"/>
        <v>0</v>
      </c>
      <c r="AJ44" s="225">
        <f t="shared" si="11"/>
        <v>0</v>
      </c>
      <c r="AK44" s="225">
        <f t="shared" si="11"/>
        <v>0</v>
      </c>
      <c r="AL44" s="225">
        <f t="shared" si="11"/>
        <v>0</v>
      </c>
      <c r="AM44" s="6"/>
    </row>
    <row r="45" spans="2:39" outlineLevel="2" x14ac:dyDescent="0.3">
      <c r="B45" s="6"/>
      <c r="C45" s="31"/>
      <c r="D45" s="6"/>
      <c r="E45" s="7"/>
      <c r="F45" s="6"/>
      <c r="G45" s="6"/>
      <c r="H45" s="6"/>
      <c r="I45" s="6"/>
      <c r="J45" s="6"/>
      <c r="K45" s="6"/>
      <c r="L45" s="6"/>
      <c r="M45" s="6"/>
      <c r="N45" s="6"/>
      <c r="O45" s="6"/>
      <c r="P45" s="6"/>
      <c r="Q45" s="6"/>
      <c r="R45" s="6"/>
      <c r="S45" s="6"/>
      <c r="T45" s="6"/>
      <c r="U45" s="6"/>
      <c r="V45" s="6"/>
      <c r="W45" s="6"/>
      <c r="X45" s="6"/>
      <c r="Y45" s="6"/>
      <c r="Z45" s="6"/>
      <c r="AA45" s="6"/>
      <c r="AB45" s="6"/>
      <c r="AC45" s="6"/>
      <c r="AD45" s="6"/>
      <c r="AE45" s="6"/>
      <c r="AF45" s="6"/>
      <c r="AG45" s="6"/>
      <c r="AH45" s="6"/>
      <c r="AI45" s="6"/>
      <c r="AJ45" s="6"/>
      <c r="AK45" s="6"/>
      <c r="AL45" s="6"/>
      <c r="AM45" s="6"/>
    </row>
    <row r="46" spans="2:39" x14ac:dyDescent="0.3">
      <c r="E46" s="8"/>
    </row>
    <row r="47" spans="2:39" x14ac:dyDescent="0.3">
      <c r="B47" s="6"/>
      <c r="C47" s="6"/>
      <c r="D47" s="6"/>
      <c r="E47" s="6"/>
      <c r="F47" s="6"/>
      <c r="G47" s="6"/>
      <c r="H47" s="6"/>
      <c r="I47" s="6"/>
      <c r="J47" s="6"/>
      <c r="K47" s="6"/>
      <c r="L47" s="6"/>
      <c r="M47" s="6"/>
      <c r="N47" s="6"/>
      <c r="O47" s="6"/>
      <c r="P47" s="6"/>
      <c r="Q47" s="6"/>
      <c r="R47" s="6"/>
      <c r="S47" s="6"/>
      <c r="T47" s="6"/>
      <c r="U47" s="6"/>
      <c r="V47" s="6"/>
      <c r="W47" s="6"/>
      <c r="X47" s="6"/>
      <c r="Y47" s="6"/>
      <c r="Z47" s="6"/>
      <c r="AA47" s="6"/>
      <c r="AB47" s="6"/>
      <c r="AC47" s="6"/>
      <c r="AD47" s="6"/>
      <c r="AE47" s="6"/>
      <c r="AF47" s="6"/>
      <c r="AG47" s="6"/>
      <c r="AH47" s="6"/>
      <c r="AI47" s="6"/>
      <c r="AJ47" s="6"/>
      <c r="AK47" s="6"/>
      <c r="AL47" s="6"/>
      <c r="AM47" s="6"/>
    </row>
    <row r="48" spans="2:39" x14ac:dyDescent="0.3">
      <c r="B48" s="6"/>
      <c r="C48" s="30" t="s">
        <v>316</v>
      </c>
      <c r="D48" s="7"/>
      <c r="E48" s="46" t="s">
        <v>317</v>
      </c>
      <c r="F48" s="6"/>
      <c r="G48" s="220"/>
      <c r="H48" s="220"/>
      <c r="I48" s="220"/>
      <c r="J48" s="220"/>
      <c r="K48" s="220"/>
      <c r="L48" s="220"/>
      <c r="M48" s="220"/>
      <c r="N48" s="220"/>
      <c r="O48" s="220"/>
      <c r="P48" s="220"/>
      <c r="Q48" s="220"/>
      <c r="R48" s="220"/>
      <c r="S48" s="220"/>
      <c r="T48" s="220"/>
      <c r="U48" s="220"/>
      <c r="V48" s="220"/>
      <c r="W48" s="220"/>
      <c r="X48" s="220"/>
      <c r="Y48" s="220"/>
      <c r="Z48" s="220"/>
      <c r="AA48" s="220"/>
      <c r="AB48" s="220"/>
      <c r="AC48" s="220"/>
      <c r="AD48" s="220"/>
      <c r="AE48" s="220"/>
      <c r="AF48" s="220"/>
      <c r="AG48" s="220"/>
      <c r="AH48" s="220"/>
      <c r="AI48" s="220"/>
      <c r="AJ48" s="220"/>
      <c r="AK48" s="220"/>
      <c r="AL48" s="220"/>
      <c r="AM48" s="6"/>
    </row>
    <row r="49" spans="2:39" x14ac:dyDescent="0.3">
      <c r="B49" s="6"/>
      <c r="C49" s="35"/>
      <c r="D49" s="7"/>
      <c r="E49" s="6"/>
      <c r="F49" s="6"/>
      <c r="G49" s="6"/>
      <c r="H49" s="73"/>
      <c r="I49" s="73"/>
      <c r="J49" s="73"/>
      <c r="K49" s="73"/>
      <c r="L49" s="73"/>
      <c r="M49" s="73"/>
      <c r="N49" s="73"/>
      <c r="O49" s="73"/>
      <c r="P49" s="73"/>
      <c r="Q49" s="73"/>
      <c r="R49" s="73"/>
      <c r="S49" s="73"/>
      <c r="T49" s="73"/>
      <c r="U49" s="73"/>
      <c r="V49" s="73"/>
      <c r="W49" s="6"/>
      <c r="X49" s="6"/>
      <c r="Y49" s="6"/>
      <c r="Z49" s="6"/>
      <c r="AA49" s="6"/>
      <c r="AB49" s="6"/>
      <c r="AC49" s="6"/>
      <c r="AD49" s="6"/>
      <c r="AE49" s="6"/>
      <c r="AF49" s="6"/>
      <c r="AG49" s="6"/>
      <c r="AH49" s="6"/>
      <c r="AI49" s="6"/>
      <c r="AJ49" s="6"/>
      <c r="AK49" s="6"/>
      <c r="AL49" s="6"/>
      <c r="AM49" s="6"/>
    </row>
    <row r="50" spans="2:39" x14ac:dyDescent="0.3">
      <c r="E50" s="8"/>
    </row>
    <row r="51" spans="2:39" x14ac:dyDescent="0.3">
      <c r="B51" s="6"/>
      <c r="C51" s="31"/>
      <c r="D51" s="6"/>
      <c r="E51" s="7"/>
      <c r="F51" s="6"/>
      <c r="G51" s="6"/>
      <c r="H51" s="6"/>
      <c r="I51" s="6"/>
      <c r="J51" s="6"/>
      <c r="K51" s="6"/>
      <c r="L51" s="6"/>
      <c r="M51" s="6"/>
      <c r="N51" s="6"/>
      <c r="O51" s="6"/>
      <c r="P51" s="6"/>
      <c r="Q51" s="6"/>
      <c r="R51" s="6"/>
      <c r="S51" s="6"/>
      <c r="T51" s="6"/>
      <c r="U51" s="6"/>
      <c r="V51" s="6"/>
      <c r="W51" s="6"/>
      <c r="X51" s="6"/>
      <c r="Y51" s="6"/>
      <c r="Z51" s="6"/>
      <c r="AA51" s="6"/>
      <c r="AB51" s="6"/>
      <c r="AC51" s="6"/>
      <c r="AD51" s="6"/>
      <c r="AE51" s="6"/>
      <c r="AF51" s="6"/>
      <c r="AG51" s="6"/>
      <c r="AH51" s="6"/>
      <c r="AI51" s="6"/>
      <c r="AJ51" s="6"/>
      <c r="AK51" s="6"/>
      <c r="AL51" s="6"/>
      <c r="AM51" s="6"/>
    </row>
    <row r="52" spans="2:39" ht="26.45" customHeight="1" x14ac:dyDescent="0.3">
      <c r="B52" s="6"/>
      <c r="C52" s="100" t="s">
        <v>156</v>
      </c>
      <c r="D52" s="101"/>
      <c r="E52" s="102"/>
      <c r="F52" s="101"/>
      <c r="G52" s="101"/>
      <c r="H52" s="101"/>
      <c r="I52" s="101"/>
      <c r="J52" s="101"/>
      <c r="K52" s="101"/>
      <c r="L52" s="101"/>
      <c r="M52" s="101"/>
      <c r="N52" s="101"/>
      <c r="O52" s="101"/>
      <c r="P52" s="101"/>
      <c r="Q52" s="101"/>
      <c r="R52" s="101"/>
      <c r="S52" s="101"/>
      <c r="T52" s="101"/>
      <c r="U52" s="101"/>
      <c r="V52" s="101"/>
      <c r="W52" s="101"/>
      <c r="X52" s="101"/>
      <c r="Y52" s="101"/>
      <c r="Z52" s="101"/>
      <c r="AA52" s="101"/>
      <c r="AB52" s="101"/>
      <c r="AC52" s="101"/>
      <c r="AD52" s="101"/>
      <c r="AE52" s="101"/>
      <c r="AF52" s="101"/>
      <c r="AG52" s="101"/>
      <c r="AH52" s="101"/>
      <c r="AI52" s="101"/>
      <c r="AJ52" s="101"/>
      <c r="AK52" s="101"/>
      <c r="AL52" s="101"/>
      <c r="AM52" s="6"/>
    </row>
    <row r="53" spans="2:39" x14ac:dyDescent="0.3">
      <c r="B53" s="6"/>
      <c r="C53" s="31"/>
      <c r="D53" s="6"/>
      <c r="E53" s="7"/>
      <c r="F53" s="6"/>
      <c r="G53" s="6"/>
      <c r="H53" s="6"/>
      <c r="I53" s="6"/>
      <c r="J53" s="6"/>
      <c r="K53" s="6"/>
      <c r="L53" s="6"/>
      <c r="M53" s="6"/>
      <c r="N53" s="6"/>
      <c r="O53" s="6"/>
      <c r="P53" s="6"/>
      <c r="Q53" s="6"/>
      <c r="R53" s="6"/>
      <c r="S53" s="6"/>
      <c r="T53" s="6"/>
      <c r="U53" s="6"/>
      <c r="V53" s="6"/>
      <c r="W53" s="6"/>
      <c r="X53" s="6"/>
      <c r="Y53" s="6"/>
      <c r="Z53" s="6"/>
      <c r="AA53" s="6"/>
      <c r="AB53" s="6"/>
      <c r="AC53" s="6"/>
      <c r="AD53" s="6"/>
      <c r="AE53" s="6"/>
      <c r="AF53" s="6"/>
      <c r="AG53" s="6"/>
      <c r="AH53" s="6"/>
      <c r="AI53" s="6"/>
      <c r="AJ53" s="6"/>
      <c r="AK53" s="6"/>
      <c r="AL53" s="6"/>
      <c r="AM53" s="6"/>
    </row>
    <row r="54" spans="2:39" outlineLevel="1" x14ac:dyDescent="0.3">
      <c r="B54" s="6"/>
      <c r="C54" s="103" t="s">
        <v>104</v>
      </c>
      <c r="D54" s="104"/>
      <c r="E54" s="104"/>
      <c r="F54" s="104"/>
      <c r="G54" s="104"/>
      <c r="H54" s="104"/>
      <c r="I54" s="6"/>
      <c r="J54" s="6"/>
      <c r="K54" s="6"/>
      <c r="L54" s="6"/>
      <c r="M54" s="6"/>
      <c r="N54" s="6"/>
      <c r="O54" s="6"/>
      <c r="P54" s="6"/>
      <c r="Q54" s="6"/>
      <c r="R54" s="6"/>
      <c r="S54" s="6"/>
      <c r="T54" s="6"/>
      <c r="U54" s="6"/>
      <c r="V54" s="6"/>
      <c r="W54" s="6"/>
      <c r="X54" s="6"/>
      <c r="Y54" s="6"/>
      <c r="Z54" s="6"/>
      <c r="AA54" s="6"/>
      <c r="AB54" s="6"/>
      <c r="AC54" s="6"/>
      <c r="AD54" s="6"/>
      <c r="AE54" s="6"/>
      <c r="AF54" s="6"/>
      <c r="AG54" s="6"/>
      <c r="AH54" s="6"/>
      <c r="AI54" s="6"/>
      <c r="AJ54" s="6"/>
      <c r="AK54" s="6"/>
      <c r="AL54" s="6"/>
      <c r="AM54" s="6"/>
    </row>
    <row r="55" spans="2:39" outlineLevel="1" x14ac:dyDescent="0.3">
      <c r="B55" s="6"/>
      <c r="C55" s="99" t="s">
        <v>319</v>
      </c>
      <c r="D55" s="104"/>
      <c r="E55" s="46" t="s">
        <v>70</v>
      </c>
      <c r="F55" s="104"/>
      <c r="G55" s="104"/>
      <c r="H55" s="104"/>
      <c r="I55" s="228">
        <f t="shared" ref="I55:AL55" si="12">I44</f>
        <v>0</v>
      </c>
      <c r="J55" s="228">
        <f t="shared" si="12"/>
        <v>0</v>
      </c>
      <c r="K55" s="228">
        <f t="shared" si="12"/>
        <v>0</v>
      </c>
      <c r="L55" s="228">
        <f t="shared" si="12"/>
        <v>0</v>
      </c>
      <c r="M55" s="228">
        <f t="shared" si="12"/>
        <v>0</v>
      </c>
      <c r="N55" s="228">
        <f t="shared" si="12"/>
        <v>0</v>
      </c>
      <c r="O55" s="228">
        <f t="shared" si="12"/>
        <v>0</v>
      </c>
      <c r="P55" s="228">
        <f t="shared" si="12"/>
        <v>0</v>
      </c>
      <c r="Q55" s="228">
        <f t="shared" si="12"/>
        <v>0</v>
      </c>
      <c r="R55" s="228">
        <f t="shared" si="12"/>
        <v>0</v>
      </c>
      <c r="S55" s="228">
        <f t="shared" si="12"/>
        <v>0</v>
      </c>
      <c r="T55" s="228">
        <f t="shared" si="12"/>
        <v>0</v>
      </c>
      <c r="U55" s="228">
        <f t="shared" si="12"/>
        <v>0</v>
      </c>
      <c r="V55" s="228">
        <f t="shared" si="12"/>
        <v>0</v>
      </c>
      <c r="W55" s="228">
        <f t="shared" si="12"/>
        <v>0</v>
      </c>
      <c r="X55" s="228">
        <f t="shared" si="12"/>
        <v>0</v>
      </c>
      <c r="Y55" s="228">
        <f t="shared" si="12"/>
        <v>0</v>
      </c>
      <c r="Z55" s="228">
        <f t="shared" si="12"/>
        <v>0</v>
      </c>
      <c r="AA55" s="228">
        <f t="shared" si="12"/>
        <v>0</v>
      </c>
      <c r="AB55" s="228">
        <f t="shared" si="12"/>
        <v>0</v>
      </c>
      <c r="AC55" s="228">
        <f t="shared" si="12"/>
        <v>0</v>
      </c>
      <c r="AD55" s="228">
        <f t="shared" si="12"/>
        <v>0</v>
      </c>
      <c r="AE55" s="228">
        <f t="shared" si="12"/>
        <v>0</v>
      </c>
      <c r="AF55" s="228">
        <f t="shared" si="12"/>
        <v>0</v>
      </c>
      <c r="AG55" s="228">
        <f t="shared" si="12"/>
        <v>0</v>
      </c>
      <c r="AH55" s="228">
        <f t="shared" si="12"/>
        <v>0</v>
      </c>
      <c r="AI55" s="228">
        <f t="shared" si="12"/>
        <v>0</v>
      </c>
      <c r="AJ55" s="228">
        <f t="shared" si="12"/>
        <v>0</v>
      </c>
      <c r="AK55" s="228">
        <f t="shared" si="12"/>
        <v>0</v>
      </c>
      <c r="AL55" s="228">
        <f t="shared" si="12"/>
        <v>0</v>
      </c>
      <c r="AM55" s="6"/>
    </row>
    <row r="56" spans="2:39" outlineLevel="1" x14ac:dyDescent="0.3">
      <c r="B56" s="6"/>
      <c r="C56" s="99" t="s">
        <v>320</v>
      </c>
      <c r="D56" s="104"/>
      <c r="E56" s="46" t="s">
        <v>70</v>
      </c>
      <c r="F56" s="104"/>
      <c r="G56" s="104"/>
      <c r="H56" s="104"/>
      <c r="I56" s="108"/>
      <c r="J56" s="108"/>
      <c r="K56" s="108"/>
      <c r="L56" s="108"/>
      <c r="M56" s="108"/>
      <c r="N56" s="108"/>
      <c r="O56" s="108"/>
      <c r="P56" s="108"/>
      <c r="Q56" s="108"/>
      <c r="R56" s="108"/>
      <c r="S56" s="108"/>
      <c r="T56" s="108"/>
      <c r="U56" s="108"/>
      <c r="V56" s="108"/>
      <c r="W56" s="108"/>
      <c r="X56" s="108"/>
      <c r="Y56" s="108"/>
      <c r="Z56" s="108"/>
      <c r="AA56" s="108"/>
      <c r="AB56" s="108"/>
      <c r="AC56" s="108"/>
      <c r="AD56" s="108"/>
      <c r="AE56" s="108"/>
      <c r="AF56" s="108"/>
      <c r="AG56" s="108"/>
      <c r="AH56" s="108"/>
      <c r="AI56" s="108"/>
      <c r="AJ56" s="108"/>
      <c r="AK56" s="108"/>
      <c r="AL56" s="108"/>
      <c r="AM56" s="6"/>
    </row>
    <row r="57" spans="2:39" outlineLevel="1" x14ac:dyDescent="0.3">
      <c r="B57" s="6"/>
      <c r="C57" s="99" t="s">
        <v>321</v>
      </c>
      <c r="D57" s="104"/>
      <c r="E57" s="46" t="s">
        <v>70</v>
      </c>
      <c r="F57" s="104"/>
      <c r="G57" s="104"/>
      <c r="H57" s="104"/>
      <c r="I57" s="108"/>
      <c r="J57" s="108"/>
      <c r="K57" s="108"/>
      <c r="L57" s="108"/>
      <c r="M57" s="108"/>
      <c r="N57" s="108"/>
      <c r="O57" s="108"/>
      <c r="P57" s="108"/>
      <c r="Q57" s="108"/>
      <c r="R57" s="108"/>
      <c r="S57" s="108"/>
      <c r="T57" s="108"/>
      <c r="U57" s="108"/>
      <c r="V57" s="108"/>
      <c r="W57" s="108"/>
      <c r="X57" s="108"/>
      <c r="Y57" s="108"/>
      <c r="Z57" s="108"/>
      <c r="AA57" s="108"/>
      <c r="AB57" s="108"/>
      <c r="AC57" s="108"/>
      <c r="AD57" s="108"/>
      <c r="AE57" s="108"/>
      <c r="AF57" s="108"/>
      <c r="AG57" s="108"/>
      <c r="AH57" s="108"/>
      <c r="AI57" s="108"/>
      <c r="AJ57" s="108"/>
      <c r="AK57" s="108"/>
      <c r="AL57" s="108"/>
      <c r="AM57" s="6"/>
    </row>
    <row r="58" spans="2:39" outlineLevel="1" x14ac:dyDescent="0.3">
      <c r="B58" s="6"/>
      <c r="C58" s="99" t="s">
        <v>322</v>
      </c>
      <c r="D58" s="104"/>
      <c r="E58" s="46" t="s">
        <v>70</v>
      </c>
      <c r="F58" s="104"/>
      <c r="G58" s="104"/>
      <c r="H58" s="104"/>
      <c r="I58" s="108"/>
      <c r="J58" s="108"/>
      <c r="K58" s="108"/>
      <c r="L58" s="108"/>
      <c r="M58" s="108"/>
      <c r="N58" s="108"/>
      <c r="O58" s="108"/>
      <c r="P58" s="108"/>
      <c r="Q58" s="108"/>
      <c r="R58" s="108"/>
      <c r="S58" s="108"/>
      <c r="T58" s="108"/>
      <c r="U58" s="108"/>
      <c r="V58" s="108"/>
      <c r="W58" s="108"/>
      <c r="X58" s="108"/>
      <c r="Y58" s="108"/>
      <c r="Z58" s="108"/>
      <c r="AA58" s="108"/>
      <c r="AB58" s="108"/>
      <c r="AC58" s="108"/>
      <c r="AD58" s="108"/>
      <c r="AE58" s="108"/>
      <c r="AF58" s="108"/>
      <c r="AG58" s="108"/>
      <c r="AH58" s="108"/>
      <c r="AI58" s="108"/>
      <c r="AJ58" s="108"/>
      <c r="AK58" s="108"/>
      <c r="AL58" s="108"/>
      <c r="AM58" s="6"/>
    </row>
    <row r="59" spans="2:39" outlineLevel="1" x14ac:dyDescent="0.3">
      <c r="B59" s="6"/>
      <c r="C59" s="106" t="s">
        <v>107</v>
      </c>
      <c r="D59" s="104"/>
      <c r="E59" s="91" t="s">
        <v>70</v>
      </c>
      <c r="F59" s="104"/>
      <c r="G59" s="104"/>
      <c r="H59" s="104"/>
      <c r="I59" s="229">
        <f>I55-I57+I58-I56</f>
        <v>0</v>
      </c>
      <c r="J59" s="229">
        <f t="shared" ref="J59:AL59" si="13">J55-J57+J58-J56</f>
        <v>0</v>
      </c>
      <c r="K59" s="229">
        <f t="shared" si="13"/>
        <v>0</v>
      </c>
      <c r="L59" s="229">
        <f t="shared" si="13"/>
        <v>0</v>
      </c>
      <c r="M59" s="229">
        <f t="shared" si="13"/>
        <v>0</v>
      </c>
      <c r="N59" s="229">
        <f t="shared" si="13"/>
        <v>0</v>
      </c>
      <c r="O59" s="229">
        <f t="shared" si="13"/>
        <v>0</v>
      </c>
      <c r="P59" s="229">
        <f t="shared" si="13"/>
        <v>0</v>
      </c>
      <c r="Q59" s="229">
        <f t="shared" si="13"/>
        <v>0</v>
      </c>
      <c r="R59" s="229">
        <f t="shared" si="13"/>
        <v>0</v>
      </c>
      <c r="S59" s="229">
        <f t="shared" si="13"/>
        <v>0</v>
      </c>
      <c r="T59" s="229">
        <f t="shared" si="13"/>
        <v>0</v>
      </c>
      <c r="U59" s="229">
        <f t="shared" si="13"/>
        <v>0</v>
      </c>
      <c r="V59" s="229">
        <f t="shared" si="13"/>
        <v>0</v>
      </c>
      <c r="W59" s="229">
        <f t="shared" si="13"/>
        <v>0</v>
      </c>
      <c r="X59" s="229">
        <f t="shared" si="13"/>
        <v>0</v>
      </c>
      <c r="Y59" s="229">
        <f t="shared" si="13"/>
        <v>0</v>
      </c>
      <c r="Z59" s="229">
        <f t="shared" si="13"/>
        <v>0</v>
      </c>
      <c r="AA59" s="229">
        <f t="shared" si="13"/>
        <v>0</v>
      </c>
      <c r="AB59" s="229">
        <f t="shared" si="13"/>
        <v>0</v>
      </c>
      <c r="AC59" s="229">
        <f t="shared" si="13"/>
        <v>0</v>
      </c>
      <c r="AD59" s="229">
        <f t="shared" si="13"/>
        <v>0</v>
      </c>
      <c r="AE59" s="229">
        <f t="shared" si="13"/>
        <v>0</v>
      </c>
      <c r="AF59" s="229">
        <f t="shared" si="13"/>
        <v>0</v>
      </c>
      <c r="AG59" s="229">
        <f t="shared" si="13"/>
        <v>0</v>
      </c>
      <c r="AH59" s="229">
        <f t="shared" si="13"/>
        <v>0</v>
      </c>
      <c r="AI59" s="229">
        <f t="shared" si="13"/>
        <v>0</v>
      </c>
      <c r="AJ59" s="229">
        <f t="shared" si="13"/>
        <v>0</v>
      </c>
      <c r="AK59" s="229">
        <f t="shared" si="13"/>
        <v>0</v>
      </c>
      <c r="AL59" s="229">
        <f t="shared" si="13"/>
        <v>0</v>
      </c>
      <c r="AM59" s="6"/>
    </row>
    <row r="60" spans="2:39" outlineLevel="1" x14ac:dyDescent="0.3">
      <c r="B60" s="6"/>
      <c r="C60" s="107"/>
      <c r="D60" s="104"/>
      <c r="E60" s="105"/>
      <c r="F60" s="104"/>
      <c r="G60" s="104"/>
      <c r="H60" s="104"/>
      <c r="I60" s="6"/>
      <c r="J60" s="6"/>
      <c r="K60" s="6"/>
      <c r="L60" s="6"/>
      <c r="M60" s="6"/>
      <c r="N60" s="6"/>
      <c r="O60" s="6"/>
      <c r="P60" s="6"/>
      <c r="Q60" s="6"/>
      <c r="R60" s="6"/>
      <c r="S60" s="6"/>
      <c r="T60" s="6"/>
      <c r="U60" s="6"/>
      <c r="V60" s="6"/>
      <c r="W60" s="6"/>
      <c r="X60" s="6"/>
      <c r="Y60" s="6"/>
      <c r="Z60" s="6"/>
      <c r="AA60" s="6"/>
      <c r="AB60" s="6"/>
      <c r="AC60" s="6"/>
      <c r="AD60" s="6"/>
      <c r="AE60" s="6"/>
      <c r="AF60" s="6"/>
      <c r="AG60" s="6"/>
      <c r="AH60" s="6"/>
      <c r="AI60" s="6"/>
      <c r="AJ60" s="6"/>
      <c r="AK60" s="6"/>
      <c r="AL60" s="6"/>
      <c r="AM60" s="6"/>
    </row>
    <row r="61" spans="2:39" outlineLevel="1" x14ac:dyDescent="0.3">
      <c r="B61" s="6"/>
      <c r="C61" s="103" t="s">
        <v>105</v>
      </c>
      <c r="D61" s="104"/>
      <c r="E61" s="105"/>
      <c r="F61" s="104"/>
      <c r="G61" s="104"/>
      <c r="H61" s="104"/>
      <c r="I61" s="6"/>
      <c r="J61" s="6"/>
      <c r="K61" s="6"/>
      <c r="L61" s="6"/>
      <c r="M61" s="6"/>
      <c r="N61" s="6"/>
      <c r="O61" s="6"/>
      <c r="P61" s="6"/>
      <c r="Q61" s="6"/>
      <c r="R61" s="6"/>
      <c r="S61" s="6"/>
      <c r="T61" s="6"/>
      <c r="U61" s="6"/>
      <c r="V61" s="6"/>
      <c r="W61" s="6"/>
      <c r="X61" s="6"/>
      <c r="Y61" s="6"/>
      <c r="Z61" s="6"/>
      <c r="AA61" s="6"/>
      <c r="AB61" s="6"/>
      <c r="AC61" s="6"/>
      <c r="AD61" s="6"/>
      <c r="AE61" s="6"/>
      <c r="AF61" s="6"/>
      <c r="AG61" s="6"/>
      <c r="AH61" s="6"/>
      <c r="AI61" s="6"/>
      <c r="AJ61" s="6"/>
      <c r="AK61" s="6"/>
      <c r="AL61" s="6"/>
      <c r="AM61" s="6"/>
    </row>
    <row r="62" spans="2:39" outlineLevel="1" x14ac:dyDescent="0.3">
      <c r="B62" s="6"/>
      <c r="C62" s="99" t="s">
        <v>108</v>
      </c>
      <c r="D62" s="104"/>
      <c r="E62" s="46" t="s">
        <v>70</v>
      </c>
      <c r="F62" s="104"/>
      <c r="G62" s="104"/>
      <c r="H62" s="104"/>
      <c r="I62" s="108"/>
      <c r="J62" s="108"/>
      <c r="K62" s="108"/>
      <c r="L62" s="108"/>
      <c r="M62" s="108"/>
      <c r="N62" s="108"/>
      <c r="O62" s="108"/>
      <c r="P62" s="108"/>
      <c r="Q62" s="108"/>
      <c r="R62" s="108"/>
      <c r="S62" s="108"/>
      <c r="T62" s="108"/>
      <c r="U62" s="108"/>
      <c r="V62" s="108"/>
      <c r="W62" s="108"/>
      <c r="X62" s="108"/>
      <c r="Y62" s="108"/>
      <c r="Z62" s="108"/>
      <c r="AA62" s="108"/>
      <c r="AB62" s="108"/>
      <c r="AC62" s="108"/>
      <c r="AD62" s="108"/>
      <c r="AE62" s="108"/>
      <c r="AF62" s="108"/>
      <c r="AG62" s="108"/>
      <c r="AH62" s="108"/>
      <c r="AI62" s="108"/>
      <c r="AJ62" s="108"/>
      <c r="AK62" s="108"/>
      <c r="AL62" s="108"/>
      <c r="AM62" s="6"/>
    </row>
    <row r="63" spans="2:39" outlineLevel="1" x14ac:dyDescent="0.3">
      <c r="B63" s="6"/>
      <c r="C63" s="99" t="s">
        <v>109</v>
      </c>
      <c r="D63" s="104"/>
      <c r="E63" s="46" t="s">
        <v>70</v>
      </c>
      <c r="F63" s="104"/>
      <c r="G63" s="104"/>
      <c r="H63" s="104"/>
      <c r="I63" s="108"/>
      <c r="J63" s="108"/>
      <c r="K63" s="108"/>
      <c r="L63" s="108"/>
      <c r="M63" s="108"/>
      <c r="N63" s="108"/>
      <c r="O63" s="108"/>
      <c r="P63" s="108"/>
      <c r="Q63" s="108"/>
      <c r="R63" s="108"/>
      <c r="S63" s="108"/>
      <c r="T63" s="108"/>
      <c r="U63" s="108"/>
      <c r="V63" s="108"/>
      <c r="W63" s="108"/>
      <c r="X63" s="108"/>
      <c r="Y63" s="108"/>
      <c r="Z63" s="108"/>
      <c r="AA63" s="108"/>
      <c r="AB63" s="108"/>
      <c r="AC63" s="108"/>
      <c r="AD63" s="108"/>
      <c r="AE63" s="108"/>
      <c r="AF63" s="108"/>
      <c r="AG63" s="108"/>
      <c r="AH63" s="108"/>
      <c r="AI63" s="108"/>
      <c r="AJ63" s="108"/>
      <c r="AK63" s="108"/>
      <c r="AL63" s="108"/>
      <c r="AM63" s="6"/>
    </row>
    <row r="64" spans="2:39" outlineLevel="1" x14ac:dyDescent="0.3">
      <c r="B64" s="6"/>
      <c r="C64" s="99" t="s">
        <v>113</v>
      </c>
      <c r="D64" s="104"/>
      <c r="E64" s="46" t="s">
        <v>70</v>
      </c>
      <c r="F64" s="104"/>
      <c r="G64" s="104"/>
      <c r="H64" s="104"/>
      <c r="I64" s="228">
        <f>IF(I12="Implementare",IFERROR('4-Buget cerere'!$E$43*'4-Buget cerere'!S34,0),0)</f>
        <v>0</v>
      </c>
      <c r="J64" s="228">
        <f>IF(J12="Implementare",IFERROR('4-Buget cerere'!$E$43*'4-Buget cerere'!T34,0),0)</f>
        <v>0</v>
      </c>
      <c r="K64" s="228">
        <f>IF(K12="Implementare",IFERROR('4-Buget cerere'!$E$43*'4-Buget cerere'!U34,0),0)</f>
        <v>0</v>
      </c>
      <c r="L64" s="228">
        <f>IF(L12="Implementare",IFERROR('4-Buget cerere'!$E$43*'4-Buget cerere'!V34,0),0)</f>
        <v>0</v>
      </c>
      <c r="M64" s="228">
        <f>IF(M12="Implementare",IFERROR('4-Buget cerere'!$E$43*'4-Buget cerere'!W34,0),0)</f>
        <v>0</v>
      </c>
      <c r="N64" s="228">
        <f>IF(N12="Implementare",IFERROR('4-Buget cerere'!$E$43*'4-Buget cerere'!X34,0),0)</f>
        <v>0</v>
      </c>
      <c r="O64" s="228">
        <f>IF(O12="Implementare",IFERROR('4-Buget cerere'!$E$43*'4-Buget cerere'!Y33,0),0)</f>
        <v>0</v>
      </c>
      <c r="P64" s="228">
        <f>IF(P12="Implementare",IFERROR('4-Buget cerere'!$E$43*'4-Buget cerere'!Z33,0),0)</f>
        <v>0</v>
      </c>
      <c r="Q64" s="228">
        <f>IF(Q12="Implementare",IFERROR('4-Buget cerere'!$E$43*'4-Buget cerere'!AA33,0),0)</f>
        <v>0</v>
      </c>
      <c r="R64" s="228">
        <f>IF(R12="Implementare",IFERROR('4-Buget cerere'!$E$43*'4-Buget cerere'!AB33,0),0)</f>
        <v>0</v>
      </c>
      <c r="S64" s="228">
        <f>IF(S12="Implementare",IFERROR('4-Buget cerere'!$E$43*'4-Buget cerere'!AC33,0),0)</f>
        <v>0</v>
      </c>
      <c r="T64" s="228">
        <f>IF(T12="Implementare",IFERROR('4-Buget cerere'!$E$43*'4-Buget cerere'!AD33,0),0)</f>
        <v>0</v>
      </c>
      <c r="U64" s="228">
        <f>IF(U12="Implementare",IFERROR('4-Buget cerere'!$E$43*'4-Buget cerere'!AE33,0),0)</f>
        <v>0</v>
      </c>
      <c r="V64" s="228">
        <f>IF(V12="Implementare",IFERROR('4-Buget cerere'!$E$43*'4-Buget cerere'!AF33,0),0)</f>
        <v>0</v>
      </c>
      <c r="W64" s="228">
        <f>IF(W12="Implementare",IFERROR('4-Buget cerere'!$E$43*'4-Buget cerere'!AG33,0),0)</f>
        <v>0</v>
      </c>
      <c r="X64" s="228">
        <f>IF(X12="Implementare",IFERROR('4-Buget cerere'!$E$43*'4-Buget cerere'!AH33,0),0)</f>
        <v>0</v>
      </c>
      <c r="Y64" s="228">
        <f>IF(Y12="Implementare",IFERROR('4-Buget cerere'!$E$43*'4-Buget cerere'!AI33,0),0)</f>
        <v>0</v>
      </c>
      <c r="Z64" s="228">
        <f>IF(Z12="Implementare",IFERROR('4-Buget cerere'!$E$43*'4-Buget cerere'!AJ33,0),0)</f>
        <v>0</v>
      </c>
      <c r="AA64" s="228">
        <f>IF(AA12="Implementare",IFERROR('4-Buget cerere'!$E$43*'4-Buget cerere'!AK33,0),0)</f>
        <v>0</v>
      </c>
      <c r="AB64" s="228">
        <f>IF(AB12="Implementare",IFERROR('4-Buget cerere'!$E$43*'4-Buget cerere'!AL33,0),0)</f>
        <v>0</v>
      </c>
      <c r="AC64" s="228">
        <f>IF(AC12="Implementare",IFERROR('4-Buget cerere'!$E$43*'4-Buget cerere'!AM33,0),0)</f>
        <v>0</v>
      </c>
      <c r="AD64" s="228">
        <f>IF(AD12="Implementare",IFERROR('4-Buget cerere'!$E$43*'4-Buget cerere'!AN33,0),0)</f>
        <v>0</v>
      </c>
      <c r="AE64" s="228">
        <f>IF(AE12="Implementare",IFERROR('4-Buget cerere'!$E$43*'4-Buget cerere'!AO33,0),0)</f>
        <v>0</v>
      </c>
      <c r="AF64" s="228">
        <f>IF(AF12="Implementare",IFERROR('4-Buget cerere'!$E$43*'4-Buget cerere'!AP33,0),0)</f>
        <v>0</v>
      </c>
      <c r="AG64" s="228">
        <f>IF(AG12="Implementare",IFERROR('4-Buget cerere'!$E$43*'4-Buget cerere'!AQ33,0),0)</f>
        <v>0</v>
      </c>
      <c r="AH64" s="228">
        <f>IF(AH12="Implementare",IFERROR('4-Buget cerere'!$E$43*'4-Buget cerere'!AR33,0),0)</f>
        <v>0</v>
      </c>
      <c r="AI64" s="228">
        <f>IF(AI12="Implementare",IFERROR('4-Buget cerere'!$E$43*'4-Buget cerere'!AS33,0),0)</f>
        <v>0</v>
      </c>
      <c r="AJ64" s="228">
        <f>IF(AJ12="Implementare",IFERROR('4-Buget cerere'!$E$43*'4-Buget cerere'!AT33,0),0)</f>
        <v>0</v>
      </c>
      <c r="AK64" s="228">
        <f>IF(AK12="Implementare",IFERROR('4-Buget cerere'!$E$43*'4-Buget cerere'!AU33,0),0)</f>
        <v>0</v>
      </c>
      <c r="AL64" s="228">
        <f>IF(AL12="Implementare",IFERROR('4-Buget cerere'!$E$43*'4-Buget cerere'!AV33,0),0)</f>
        <v>0</v>
      </c>
      <c r="AM64" s="6"/>
    </row>
    <row r="65" spans="2:39" outlineLevel="1" x14ac:dyDescent="0.3">
      <c r="B65" s="6"/>
      <c r="C65" s="99" t="s">
        <v>110</v>
      </c>
      <c r="D65" s="104"/>
      <c r="E65" s="46" t="s">
        <v>70</v>
      </c>
      <c r="F65" s="104"/>
      <c r="G65" s="104"/>
      <c r="H65" s="104"/>
      <c r="I65" s="108"/>
      <c r="J65" s="108"/>
      <c r="K65" s="108"/>
      <c r="L65" s="108"/>
      <c r="M65" s="108"/>
      <c r="N65" s="108"/>
      <c r="O65" s="108"/>
      <c r="P65" s="108"/>
      <c r="Q65" s="108"/>
      <c r="R65" s="108"/>
      <c r="S65" s="108"/>
      <c r="T65" s="108"/>
      <c r="U65" s="108"/>
      <c r="V65" s="108"/>
      <c r="W65" s="108"/>
      <c r="X65" s="108"/>
      <c r="Y65" s="108"/>
      <c r="Z65" s="108"/>
      <c r="AA65" s="108"/>
      <c r="AB65" s="108"/>
      <c r="AC65" s="108"/>
      <c r="AD65" s="108"/>
      <c r="AE65" s="108"/>
      <c r="AF65" s="108"/>
      <c r="AG65" s="108"/>
      <c r="AH65" s="108"/>
      <c r="AI65" s="108"/>
      <c r="AJ65" s="108"/>
      <c r="AK65" s="108"/>
      <c r="AL65" s="108"/>
      <c r="AM65" s="6"/>
    </row>
    <row r="66" spans="2:39" outlineLevel="1" x14ac:dyDescent="0.3">
      <c r="B66" s="6"/>
      <c r="C66" s="99" t="s">
        <v>111</v>
      </c>
      <c r="D66" s="104"/>
      <c r="E66" s="46" t="s">
        <v>70</v>
      </c>
      <c r="F66" s="104"/>
      <c r="G66" s="104"/>
      <c r="H66" s="104"/>
      <c r="I66" s="108"/>
      <c r="J66" s="108"/>
      <c r="K66" s="108"/>
      <c r="L66" s="108"/>
      <c r="M66" s="108"/>
      <c r="N66" s="108"/>
      <c r="O66" s="108"/>
      <c r="P66" s="108"/>
      <c r="Q66" s="108"/>
      <c r="R66" s="108"/>
      <c r="S66" s="108"/>
      <c r="T66" s="108"/>
      <c r="U66" s="108"/>
      <c r="V66" s="108"/>
      <c r="W66" s="108"/>
      <c r="X66" s="108"/>
      <c r="Y66" s="108"/>
      <c r="Z66" s="108"/>
      <c r="AA66" s="108"/>
      <c r="AB66" s="108"/>
      <c r="AC66" s="108"/>
      <c r="AD66" s="108"/>
      <c r="AE66" s="108"/>
      <c r="AF66" s="108"/>
      <c r="AG66" s="108"/>
      <c r="AH66" s="108"/>
      <c r="AI66" s="108"/>
      <c r="AJ66" s="108"/>
      <c r="AK66" s="108"/>
      <c r="AL66" s="108"/>
      <c r="AM66" s="6"/>
    </row>
    <row r="67" spans="2:39" outlineLevel="1" x14ac:dyDescent="0.3">
      <c r="B67" s="6"/>
      <c r="C67" s="99" t="s">
        <v>112</v>
      </c>
      <c r="D67" s="104"/>
      <c r="E67" s="46" t="s">
        <v>70</v>
      </c>
      <c r="F67" s="104"/>
      <c r="G67" s="104"/>
      <c r="H67" s="104"/>
      <c r="I67" s="108"/>
      <c r="J67" s="108"/>
      <c r="K67" s="108"/>
      <c r="L67" s="108"/>
      <c r="M67" s="108"/>
      <c r="N67" s="108"/>
      <c r="O67" s="108"/>
      <c r="P67" s="108"/>
      <c r="Q67" s="108"/>
      <c r="R67" s="108"/>
      <c r="S67" s="108"/>
      <c r="T67" s="108"/>
      <c r="U67" s="108"/>
      <c r="V67" s="108"/>
      <c r="W67" s="108"/>
      <c r="X67" s="108"/>
      <c r="Y67" s="108"/>
      <c r="Z67" s="108"/>
      <c r="AA67" s="108"/>
      <c r="AB67" s="108"/>
      <c r="AC67" s="108"/>
      <c r="AD67" s="108"/>
      <c r="AE67" s="108"/>
      <c r="AF67" s="108"/>
      <c r="AG67" s="108"/>
      <c r="AH67" s="108"/>
      <c r="AI67" s="108"/>
      <c r="AJ67" s="108"/>
      <c r="AK67" s="108"/>
      <c r="AL67" s="108"/>
      <c r="AM67" s="6"/>
    </row>
    <row r="68" spans="2:39" outlineLevel="1" x14ac:dyDescent="0.3">
      <c r="B68" s="6"/>
      <c r="C68" s="106" t="s">
        <v>114</v>
      </c>
      <c r="D68" s="104"/>
      <c r="E68" s="91" t="s">
        <v>70</v>
      </c>
      <c r="F68" s="104"/>
      <c r="G68" s="104"/>
      <c r="H68" s="104"/>
      <c r="I68" s="229">
        <f>I62+I63+I64-I65-I66-I67</f>
        <v>0</v>
      </c>
      <c r="J68" s="229">
        <f t="shared" ref="J68:AL68" si="14">J62+J63+J64-J65-J66-J67</f>
        <v>0</v>
      </c>
      <c r="K68" s="229">
        <f t="shared" si="14"/>
        <v>0</v>
      </c>
      <c r="L68" s="229">
        <f t="shared" si="14"/>
        <v>0</v>
      </c>
      <c r="M68" s="229">
        <f t="shared" si="14"/>
        <v>0</v>
      </c>
      <c r="N68" s="229">
        <f t="shared" si="14"/>
        <v>0</v>
      </c>
      <c r="O68" s="229">
        <f t="shared" si="14"/>
        <v>0</v>
      </c>
      <c r="P68" s="229">
        <f t="shared" si="14"/>
        <v>0</v>
      </c>
      <c r="Q68" s="229">
        <f t="shared" si="14"/>
        <v>0</v>
      </c>
      <c r="R68" s="229">
        <f t="shared" si="14"/>
        <v>0</v>
      </c>
      <c r="S68" s="229">
        <f t="shared" si="14"/>
        <v>0</v>
      </c>
      <c r="T68" s="229">
        <f t="shared" si="14"/>
        <v>0</v>
      </c>
      <c r="U68" s="229">
        <f t="shared" si="14"/>
        <v>0</v>
      </c>
      <c r="V68" s="229">
        <f t="shared" si="14"/>
        <v>0</v>
      </c>
      <c r="W68" s="229">
        <f t="shared" si="14"/>
        <v>0</v>
      </c>
      <c r="X68" s="229">
        <f t="shared" si="14"/>
        <v>0</v>
      </c>
      <c r="Y68" s="229">
        <f t="shared" si="14"/>
        <v>0</v>
      </c>
      <c r="Z68" s="229">
        <f t="shared" si="14"/>
        <v>0</v>
      </c>
      <c r="AA68" s="229">
        <f t="shared" si="14"/>
        <v>0</v>
      </c>
      <c r="AB68" s="229">
        <f t="shared" si="14"/>
        <v>0</v>
      </c>
      <c r="AC68" s="229">
        <f t="shared" si="14"/>
        <v>0</v>
      </c>
      <c r="AD68" s="229">
        <f t="shared" si="14"/>
        <v>0</v>
      </c>
      <c r="AE68" s="229">
        <f t="shared" si="14"/>
        <v>0</v>
      </c>
      <c r="AF68" s="229">
        <f t="shared" si="14"/>
        <v>0</v>
      </c>
      <c r="AG68" s="229">
        <f t="shared" si="14"/>
        <v>0</v>
      </c>
      <c r="AH68" s="229">
        <f t="shared" si="14"/>
        <v>0</v>
      </c>
      <c r="AI68" s="229">
        <f t="shared" si="14"/>
        <v>0</v>
      </c>
      <c r="AJ68" s="229">
        <f t="shared" si="14"/>
        <v>0</v>
      </c>
      <c r="AK68" s="229">
        <f t="shared" si="14"/>
        <v>0</v>
      </c>
      <c r="AL68" s="229">
        <f t="shared" si="14"/>
        <v>0</v>
      </c>
      <c r="AM68" s="6"/>
    </row>
    <row r="69" spans="2:39" outlineLevel="1" x14ac:dyDescent="0.3">
      <c r="B69" s="6"/>
      <c r="C69" s="107"/>
      <c r="D69" s="104"/>
      <c r="E69" s="105"/>
      <c r="F69" s="104"/>
      <c r="G69" s="104"/>
      <c r="H69" s="104"/>
      <c r="I69" s="6"/>
      <c r="J69" s="6"/>
      <c r="K69" s="6"/>
      <c r="L69" s="6"/>
      <c r="M69" s="6"/>
      <c r="N69" s="6"/>
      <c r="O69" s="6"/>
      <c r="P69" s="6"/>
      <c r="Q69" s="6"/>
      <c r="R69" s="6"/>
      <c r="S69" s="6"/>
      <c r="T69" s="6"/>
      <c r="U69" s="6"/>
      <c r="V69" s="6"/>
      <c r="W69" s="6"/>
      <c r="X69" s="6"/>
      <c r="Y69" s="6"/>
      <c r="Z69" s="6"/>
      <c r="AA69" s="6"/>
      <c r="AB69" s="6"/>
      <c r="AC69" s="6"/>
      <c r="AD69" s="6"/>
      <c r="AE69" s="6"/>
      <c r="AF69" s="6"/>
      <c r="AG69" s="6"/>
      <c r="AH69" s="6"/>
      <c r="AI69" s="6"/>
      <c r="AJ69" s="6"/>
      <c r="AK69" s="6"/>
      <c r="AL69" s="6"/>
      <c r="AM69" s="6"/>
    </row>
    <row r="70" spans="2:39" outlineLevel="1" x14ac:dyDescent="0.3">
      <c r="B70" s="6"/>
      <c r="C70" s="103" t="s">
        <v>106</v>
      </c>
      <c r="D70" s="104"/>
      <c r="E70" s="104"/>
      <c r="F70" s="104"/>
      <c r="G70" s="104"/>
      <c r="H70" s="104"/>
      <c r="I70" s="6"/>
      <c r="J70" s="6"/>
      <c r="K70" s="6"/>
      <c r="L70" s="6"/>
      <c r="M70" s="6"/>
      <c r="N70" s="6"/>
      <c r="O70" s="6"/>
      <c r="P70" s="6"/>
      <c r="Q70" s="6"/>
      <c r="R70" s="6"/>
      <c r="S70" s="6"/>
      <c r="T70" s="6"/>
      <c r="U70" s="6"/>
      <c r="V70" s="6"/>
      <c r="W70" s="6"/>
      <c r="X70" s="6"/>
      <c r="Y70" s="6"/>
      <c r="Z70" s="6"/>
      <c r="AA70" s="6"/>
      <c r="AB70" s="6"/>
      <c r="AC70" s="6"/>
      <c r="AD70" s="6"/>
      <c r="AE70" s="6"/>
      <c r="AF70" s="6"/>
      <c r="AG70" s="6"/>
      <c r="AH70" s="6"/>
      <c r="AI70" s="6"/>
      <c r="AJ70" s="6"/>
      <c r="AK70" s="6"/>
      <c r="AL70" s="6"/>
      <c r="AM70" s="6"/>
    </row>
    <row r="71" spans="2:39" outlineLevel="1" x14ac:dyDescent="0.3">
      <c r="B71" s="6"/>
      <c r="C71" s="99" t="s">
        <v>116</v>
      </c>
      <c r="D71" s="104"/>
      <c r="E71" s="46" t="s">
        <v>70</v>
      </c>
      <c r="F71" s="104"/>
      <c r="G71" s="104"/>
      <c r="H71" s="104"/>
      <c r="I71" s="228">
        <f>IF(I12="Implementare",IFERROR('1-Inputuri'!$H$50*'4-Buget cerere'!S34,0),0)+'1-Inputuri'!L100</f>
        <v>0</v>
      </c>
      <c r="J71" s="228">
        <f>IF(J12="Implementare",IFERROR('1-Inputuri'!$H$50*'4-Buget cerere'!T34,0),0)+'1-Inputuri'!M100</f>
        <v>0</v>
      </c>
      <c r="K71" s="228">
        <f>IF(K12="Implementare",IFERROR('1-Inputuri'!$H$50*'4-Buget cerere'!U34,0),0)+'1-Inputuri'!N100</f>
        <v>0</v>
      </c>
      <c r="L71" s="228">
        <f>IF(L12="Implementare",IFERROR('1-Inputuri'!$H$50*'4-Buget cerere'!V34,0),0)+'1-Inputuri'!O100</f>
        <v>0</v>
      </c>
      <c r="M71" s="228">
        <f>IF(M12="Implementare",IFERROR('1-Inputuri'!$H$50*'4-Buget cerere'!W34,0),0)+'1-Inputuri'!P100</f>
        <v>0</v>
      </c>
      <c r="N71" s="228">
        <f>IF(N12="Implementare",IFERROR('1-Inputuri'!$H$50*'4-Buget cerere'!X34,0),0)+'1-Inputuri'!Q100</f>
        <v>0</v>
      </c>
      <c r="O71" s="228">
        <f>IF(O12="Implementare",IFERROR('1-Inputuri'!$H$50*'4-Buget cerere'!Y33,0),0)+'1-Inputuri'!R100</f>
        <v>0</v>
      </c>
      <c r="P71" s="228">
        <f>IF(P12="Implementare",IFERROR('1-Inputuri'!$H$50*'4-Buget cerere'!Z33,0),0)+'1-Inputuri'!S100</f>
        <v>0</v>
      </c>
      <c r="Q71" s="228">
        <f>IF(Q12="Implementare",IFERROR('1-Inputuri'!$H$50*'4-Buget cerere'!AA33,0),0)+'1-Inputuri'!T100</f>
        <v>0</v>
      </c>
      <c r="R71" s="228">
        <f>IF(R12="Implementare",IFERROR('1-Inputuri'!$H$50*'4-Buget cerere'!AB33,0),0)+'1-Inputuri'!U100</f>
        <v>0</v>
      </c>
      <c r="S71" s="228">
        <f>IF(S12="Implementare",IFERROR('1-Inputuri'!$H$50*'4-Buget cerere'!AC33,0),0)+'1-Inputuri'!V100</f>
        <v>0</v>
      </c>
      <c r="T71" s="228">
        <f>IF(T12="Implementare",IFERROR('1-Inputuri'!$H$50*'4-Buget cerere'!AD33,0),0)+'1-Inputuri'!W100</f>
        <v>0</v>
      </c>
      <c r="U71" s="228">
        <f>IF(U12="Implementare",IFERROR('1-Inputuri'!$H$50*'4-Buget cerere'!AE33,0),0)+'1-Inputuri'!X100</f>
        <v>0</v>
      </c>
      <c r="V71" s="228">
        <f>IF(V12="Implementare",IFERROR('1-Inputuri'!$H$50*'4-Buget cerere'!AF33,0),0)+'1-Inputuri'!Y100</f>
        <v>0</v>
      </c>
      <c r="W71" s="228">
        <f>IF(W12="Implementare",IFERROR('1-Inputuri'!$H$50*'4-Buget cerere'!AG33,0),0)+'1-Inputuri'!Z100</f>
        <v>0</v>
      </c>
      <c r="X71" s="228">
        <f>IF(X12="Implementare",IFERROR('1-Inputuri'!$H$50*'4-Buget cerere'!AH33,0),0)+'1-Inputuri'!AA100</f>
        <v>0</v>
      </c>
      <c r="Y71" s="228">
        <f>IF(Y12="Implementare",IFERROR('1-Inputuri'!$H$50*'4-Buget cerere'!AI33,0),0)+'1-Inputuri'!AB100</f>
        <v>0</v>
      </c>
      <c r="Z71" s="228">
        <f>IF(Z12="Implementare",IFERROR('1-Inputuri'!$H$50*'4-Buget cerere'!AJ33,0),0)+'1-Inputuri'!AC100</f>
        <v>0</v>
      </c>
      <c r="AA71" s="228">
        <f>IF(AA12="Implementare",IFERROR('1-Inputuri'!$H$50*'4-Buget cerere'!AK33,0),0)+'1-Inputuri'!AD100</f>
        <v>0</v>
      </c>
      <c r="AB71" s="228">
        <f>IF(AB12="Implementare",IFERROR('1-Inputuri'!$H$50*'4-Buget cerere'!AL33,0),0)+'1-Inputuri'!AE100</f>
        <v>0</v>
      </c>
      <c r="AC71" s="228">
        <f>IF(AC12="Implementare",IFERROR('1-Inputuri'!$H$50*'4-Buget cerere'!AM33,0),0)+'1-Inputuri'!AF100</f>
        <v>0</v>
      </c>
      <c r="AD71" s="228">
        <f>IF(AD12="Implementare",IFERROR('1-Inputuri'!$H$50*'4-Buget cerere'!AN33,0),0)+'1-Inputuri'!AG100</f>
        <v>0</v>
      </c>
      <c r="AE71" s="228">
        <f>IF(AE12="Implementare",IFERROR('1-Inputuri'!$H$50*'4-Buget cerere'!AO33,0),0)+'1-Inputuri'!AH100</f>
        <v>0</v>
      </c>
      <c r="AF71" s="228">
        <f>IF(AF12="Implementare",IFERROR('1-Inputuri'!$H$50*'4-Buget cerere'!AP33,0),0)+'1-Inputuri'!AI100</f>
        <v>0</v>
      </c>
      <c r="AG71" s="228">
        <f>IF(AG12="Implementare",IFERROR('1-Inputuri'!$H$50*'4-Buget cerere'!AQ33,0),0)+'1-Inputuri'!AJ100</f>
        <v>0</v>
      </c>
      <c r="AH71" s="228">
        <f>IF(AH12="Implementare",IFERROR('1-Inputuri'!$H$50*'4-Buget cerere'!AR33,0),0)+'1-Inputuri'!AK100</f>
        <v>0</v>
      </c>
      <c r="AI71" s="228">
        <f>IF(AI12="Implementare",IFERROR('1-Inputuri'!$H$50*'4-Buget cerere'!AS33,0),0)+'1-Inputuri'!AL100</f>
        <v>0</v>
      </c>
      <c r="AJ71" s="228">
        <f>IF(AJ12="Implementare",IFERROR('1-Inputuri'!$H$50*'4-Buget cerere'!AT33,0),0)+'1-Inputuri'!AM100</f>
        <v>0</v>
      </c>
      <c r="AK71" s="228">
        <f>IF(AK12="Implementare",IFERROR('1-Inputuri'!$H$50*'4-Buget cerere'!AU33,0),0)+'1-Inputuri'!AN100</f>
        <v>0</v>
      </c>
      <c r="AL71" s="228">
        <f>IF(AL12="Implementare",IFERROR('1-Inputuri'!$H$50*'4-Buget cerere'!AV33,0),0)+'1-Inputuri'!AO100</f>
        <v>0</v>
      </c>
      <c r="AM71" s="6"/>
    </row>
    <row r="72" spans="2:39" outlineLevel="1" x14ac:dyDescent="0.3">
      <c r="B72" s="6"/>
      <c r="C72" s="99" t="s">
        <v>115</v>
      </c>
      <c r="D72" s="104"/>
      <c r="E72" s="46" t="s">
        <v>70</v>
      </c>
      <c r="F72" s="104"/>
      <c r="G72" s="104"/>
      <c r="H72" s="104"/>
      <c r="I72" s="108"/>
      <c r="J72" s="108"/>
      <c r="K72" s="108"/>
      <c r="L72" s="108"/>
      <c r="M72" s="108"/>
      <c r="N72" s="108"/>
      <c r="O72" s="108"/>
      <c r="P72" s="108"/>
      <c r="Q72" s="108"/>
      <c r="R72" s="108"/>
      <c r="S72" s="108"/>
      <c r="T72" s="108"/>
      <c r="U72" s="108"/>
      <c r="V72" s="108"/>
      <c r="W72" s="108"/>
      <c r="X72" s="108"/>
      <c r="Y72" s="108"/>
      <c r="Z72" s="108"/>
      <c r="AA72" s="108"/>
      <c r="AB72" s="108"/>
      <c r="AC72" s="108"/>
      <c r="AD72" s="108"/>
      <c r="AE72" s="108"/>
      <c r="AF72" s="108"/>
      <c r="AG72" s="108"/>
      <c r="AH72" s="108"/>
      <c r="AI72" s="108"/>
      <c r="AJ72" s="108"/>
      <c r="AK72" s="108"/>
      <c r="AL72" s="108"/>
      <c r="AM72" s="6"/>
    </row>
    <row r="73" spans="2:39" outlineLevel="1" x14ac:dyDescent="0.3">
      <c r="B73" s="6"/>
      <c r="C73" s="99" t="s">
        <v>323</v>
      </c>
      <c r="D73" s="105"/>
      <c r="E73" s="46" t="s">
        <v>70</v>
      </c>
      <c r="F73" s="104"/>
      <c r="G73" s="104"/>
      <c r="H73" s="104"/>
      <c r="I73" s="228">
        <f t="shared" ref="I73:AL73" si="15">I71*TVA</f>
        <v>0</v>
      </c>
      <c r="J73" s="228">
        <f t="shared" si="15"/>
        <v>0</v>
      </c>
      <c r="K73" s="228">
        <f t="shared" si="15"/>
        <v>0</v>
      </c>
      <c r="L73" s="228">
        <f t="shared" si="15"/>
        <v>0</v>
      </c>
      <c r="M73" s="228">
        <f t="shared" si="15"/>
        <v>0</v>
      </c>
      <c r="N73" s="228">
        <f t="shared" si="15"/>
        <v>0</v>
      </c>
      <c r="O73" s="228">
        <f t="shared" si="15"/>
        <v>0</v>
      </c>
      <c r="P73" s="228">
        <f t="shared" si="15"/>
        <v>0</v>
      </c>
      <c r="Q73" s="228">
        <f t="shared" si="15"/>
        <v>0</v>
      </c>
      <c r="R73" s="228">
        <f t="shared" si="15"/>
        <v>0</v>
      </c>
      <c r="S73" s="228">
        <f t="shared" si="15"/>
        <v>0</v>
      </c>
      <c r="T73" s="228">
        <f t="shared" si="15"/>
        <v>0</v>
      </c>
      <c r="U73" s="228">
        <f t="shared" si="15"/>
        <v>0</v>
      </c>
      <c r="V73" s="228">
        <f t="shared" si="15"/>
        <v>0</v>
      </c>
      <c r="W73" s="228">
        <f t="shared" si="15"/>
        <v>0</v>
      </c>
      <c r="X73" s="228">
        <f t="shared" si="15"/>
        <v>0</v>
      </c>
      <c r="Y73" s="228">
        <f t="shared" si="15"/>
        <v>0</v>
      </c>
      <c r="Z73" s="228">
        <f t="shared" si="15"/>
        <v>0</v>
      </c>
      <c r="AA73" s="228">
        <f t="shared" si="15"/>
        <v>0</v>
      </c>
      <c r="AB73" s="228">
        <f t="shared" si="15"/>
        <v>0</v>
      </c>
      <c r="AC73" s="228">
        <f t="shared" si="15"/>
        <v>0</v>
      </c>
      <c r="AD73" s="228">
        <f t="shared" si="15"/>
        <v>0</v>
      </c>
      <c r="AE73" s="228">
        <f t="shared" si="15"/>
        <v>0</v>
      </c>
      <c r="AF73" s="228">
        <f t="shared" si="15"/>
        <v>0</v>
      </c>
      <c r="AG73" s="228">
        <f t="shared" si="15"/>
        <v>0</v>
      </c>
      <c r="AH73" s="228">
        <f t="shared" si="15"/>
        <v>0</v>
      </c>
      <c r="AI73" s="228">
        <f t="shared" si="15"/>
        <v>0</v>
      </c>
      <c r="AJ73" s="228">
        <f t="shared" si="15"/>
        <v>0</v>
      </c>
      <c r="AK73" s="228">
        <f t="shared" si="15"/>
        <v>0</v>
      </c>
      <c r="AL73" s="228">
        <f t="shared" si="15"/>
        <v>0</v>
      </c>
      <c r="AM73" s="6"/>
    </row>
    <row r="74" spans="2:39" outlineLevel="1" x14ac:dyDescent="0.3">
      <c r="B74" s="6"/>
      <c r="C74" s="99" t="s">
        <v>322</v>
      </c>
      <c r="D74" s="105"/>
      <c r="E74" s="46" t="s">
        <v>70</v>
      </c>
      <c r="F74" s="104"/>
      <c r="G74" s="104"/>
      <c r="H74" s="104"/>
      <c r="I74" s="228">
        <f t="shared" ref="I74:AL74" si="16">I72*TVA</f>
        <v>0</v>
      </c>
      <c r="J74" s="228">
        <f t="shared" si="16"/>
        <v>0</v>
      </c>
      <c r="K74" s="228">
        <f t="shared" si="16"/>
        <v>0</v>
      </c>
      <c r="L74" s="228">
        <f t="shared" si="16"/>
        <v>0</v>
      </c>
      <c r="M74" s="228">
        <f t="shared" si="16"/>
        <v>0</v>
      </c>
      <c r="N74" s="228">
        <f t="shared" si="16"/>
        <v>0</v>
      </c>
      <c r="O74" s="228">
        <f t="shared" si="16"/>
        <v>0</v>
      </c>
      <c r="P74" s="228">
        <f t="shared" si="16"/>
        <v>0</v>
      </c>
      <c r="Q74" s="228">
        <f t="shared" si="16"/>
        <v>0</v>
      </c>
      <c r="R74" s="228">
        <f t="shared" si="16"/>
        <v>0</v>
      </c>
      <c r="S74" s="228">
        <f t="shared" si="16"/>
        <v>0</v>
      </c>
      <c r="T74" s="228">
        <f t="shared" si="16"/>
        <v>0</v>
      </c>
      <c r="U74" s="228">
        <f t="shared" si="16"/>
        <v>0</v>
      </c>
      <c r="V74" s="228">
        <f t="shared" si="16"/>
        <v>0</v>
      </c>
      <c r="W74" s="228">
        <f t="shared" si="16"/>
        <v>0</v>
      </c>
      <c r="X74" s="228">
        <f t="shared" si="16"/>
        <v>0</v>
      </c>
      <c r="Y74" s="228">
        <f t="shared" si="16"/>
        <v>0</v>
      </c>
      <c r="Z74" s="228">
        <f t="shared" si="16"/>
        <v>0</v>
      </c>
      <c r="AA74" s="228">
        <f t="shared" si="16"/>
        <v>0</v>
      </c>
      <c r="AB74" s="228">
        <f t="shared" si="16"/>
        <v>0</v>
      </c>
      <c r="AC74" s="228">
        <f t="shared" si="16"/>
        <v>0</v>
      </c>
      <c r="AD74" s="228">
        <f t="shared" si="16"/>
        <v>0</v>
      </c>
      <c r="AE74" s="228">
        <f t="shared" si="16"/>
        <v>0</v>
      </c>
      <c r="AF74" s="228">
        <f t="shared" si="16"/>
        <v>0</v>
      </c>
      <c r="AG74" s="228">
        <f t="shared" si="16"/>
        <v>0</v>
      </c>
      <c r="AH74" s="228">
        <f t="shared" si="16"/>
        <v>0</v>
      </c>
      <c r="AI74" s="228">
        <f t="shared" si="16"/>
        <v>0</v>
      </c>
      <c r="AJ74" s="228">
        <f t="shared" si="16"/>
        <v>0</v>
      </c>
      <c r="AK74" s="228">
        <f t="shared" si="16"/>
        <v>0</v>
      </c>
      <c r="AL74" s="228">
        <f t="shared" si="16"/>
        <v>0</v>
      </c>
      <c r="AM74" s="6"/>
    </row>
    <row r="75" spans="2:39" outlineLevel="1" x14ac:dyDescent="0.3">
      <c r="B75" s="6"/>
      <c r="C75" s="106" t="s">
        <v>117</v>
      </c>
      <c r="D75" s="6"/>
      <c r="E75" s="91" t="s">
        <v>70</v>
      </c>
      <c r="F75" s="6"/>
      <c r="G75" s="6"/>
      <c r="H75" s="6"/>
      <c r="I75" s="229">
        <f>I71-I72+I73-I74</f>
        <v>0</v>
      </c>
      <c r="J75" s="229">
        <f t="shared" ref="J75:AL75" si="17">J71-J72+J73-J74</f>
        <v>0</v>
      </c>
      <c r="K75" s="229">
        <f t="shared" si="17"/>
        <v>0</v>
      </c>
      <c r="L75" s="229">
        <f t="shared" si="17"/>
        <v>0</v>
      </c>
      <c r="M75" s="229">
        <f t="shared" si="17"/>
        <v>0</v>
      </c>
      <c r="N75" s="229">
        <f t="shared" si="17"/>
        <v>0</v>
      </c>
      <c r="O75" s="229">
        <f t="shared" si="17"/>
        <v>0</v>
      </c>
      <c r="P75" s="229">
        <f t="shared" si="17"/>
        <v>0</v>
      </c>
      <c r="Q75" s="229">
        <f t="shared" si="17"/>
        <v>0</v>
      </c>
      <c r="R75" s="229">
        <f t="shared" si="17"/>
        <v>0</v>
      </c>
      <c r="S75" s="229">
        <f t="shared" si="17"/>
        <v>0</v>
      </c>
      <c r="T75" s="229">
        <f t="shared" si="17"/>
        <v>0</v>
      </c>
      <c r="U75" s="229">
        <f t="shared" si="17"/>
        <v>0</v>
      </c>
      <c r="V75" s="229">
        <f t="shared" si="17"/>
        <v>0</v>
      </c>
      <c r="W75" s="229">
        <f t="shared" si="17"/>
        <v>0</v>
      </c>
      <c r="X75" s="229">
        <f t="shared" si="17"/>
        <v>0</v>
      </c>
      <c r="Y75" s="229">
        <f t="shared" si="17"/>
        <v>0</v>
      </c>
      <c r="Z75" s="229">
        <f t="shared" si="17"/>
        <v>0</v>
      </c>
      <c r="AA75" s="229">
        <f t="shared" si="17"/>
        <v>0</v>
      </c>
      <c r="AB75" s="229">
        <f t="shared" si="17"/>
        <v>0</v>
      </c>
      <c r="AC75" s="229">
        <f t="shared" si="17"/>
        <v>0</v>
      </c>
      <c r="AD75" s="229">
        <f t="shared" si="17"/>
        <v>0</v>
      </c>
      <c r="AE75" s="229">
        <f t="shared" si="17"/>
        <v>0</v>
      </c>
      <c r="AF75" s="229">
        <f t="shared" si="17"/>
        <v>0</v>
      </c>
      <c r="AG75" s="229">
        <f t="shared" si="17"/>
        <v>0</v>
      </c>
      <c r="AH75" s="229">
        <f t="shared" si="17"/>
        <v>0</v>
      </c>
      <c r="AI75" s="229">
        <f t="shared" si="17"/>
        <v>0</v>
      </c>
      <c r="AJ75" s="229">
        <f t="shared" si="17"/>
        <v>0</v>
      </c>
      <c r="AK75" s="229">
        <f t="shared" si="17"/>
        <v>0</v>
      </c>
      <c r="AL75" s="229">
        <f t="shared" si="17"/>
        <v>0</v>
      </c>
      <c r="AM75" s="6"/>
    </row>
    <row r="76" spans="2:39" outlineLevel="1" x14ac:dyDescent="0.3">
      <c r="B76" s="6"/>
      <c r="C76" s="31"/>
      <c r="D76" s="6"/>
      <c r="E76" s="7"/>
      <c r="F76" s="6"/>
      <c r="G76" s="6"/>
      <c r="H76" s="6"/>
      <c r="I76" s="135"/>
      <c r="J76" s="135"/>
      <c r="K76" s="135"/>
      <c r="L76" s="135"/>
      <c r="M76" s="135"/>
      <c r="N76" s="135"/>
      <c r="O76" s="135"/>
      <c r="P76" s="135"/>
      <c r="Q76" s="135"/>
      <c r="R76" s="135"/>
      <c r="S76" s="135"/>
      <c r="T76" s="135"/>
      <c r="U76" s="135"/>
      <c r="V76" s="135"/>
      <c r="W76" s="135"/>
      <c r="X76" s="135"/>
      <c r="Y76" s="135"/>
      <c r="Z76" s="135"/>
      <c r="AA76" s="135"/>
      <c r="AB76" s="135"/>
      <c r="AC76" s="135"/>
      <c r="AD76" s="135"/>
      <c r="AE76" s="135"/>
      <c r="AF76" s="135"/>
      <c r="AG76" s="135"/>
      <c r="AH76" s="135"/>
      <c r="AI76" s="135"/>
      <c r="AJ76" s="135"/>
      <c r="AK76" s="135"/>
      <c r="AL76" s="135"/>
      <c r="AM76" s="6"/>
    </row>
    <row r="77" spans="2:39" ht="29.45" customHeight="1" outlineLevel="1" x14ac:dyDescent="0.3">
      <c r="B77" s="6"/>
      <c r="C77" s="106" t="s">
        <v>118</v>
      </c>
      <c r="D77" s="109"/>
      <c r="E77" s="7"/>
      <c r="F77" s="6"/>
      <c r="G77" s="6"/>
      <c r="H77" s="6"/>
      <c r="I77" s="225">
        <f t="shared" ref="I77:AL77" si="18">I59+I68+I75</f>
        <v>0</v>
      </c>
      <c r="J77" s="225">
        <f t="shared" si="18"/>
        <v>0</v>
      </c>
      <c r="K77" s="225">
        <f t="shared" si="18"/>
        <v>0</v>
      </c>
      <c r="L77" s="225">
        <f t="shared" si="18"/>
        <v>0</v>
      </c>
      <c r="M77" s="225">
        <f t="shared" si="18"/>
        <v>0</v>
      </c>
      <c r="N77" s="225">
        <f t="shared" si="18"/>
        <v>0</v>
      </c>
      <c r="O77" s="225">
        <f t="shared" si="18"/>
        <v>0</v>
      </c>
      <c r="P77" s="225">
        <f t="shared" si="18"/>
        <v>0</v>
      </c>
      <c r="Q77" s="225">
        <f t="shared" si="18"/>
        <v>0</v>
      </c>
      <c r="R77" s="225">
        <f t="shared" si="18"/>
        <v>0</v>
      </c>
      <c r="S77" s="225">
        <f t="shared" si="18"/>
        <v>0</v>
      </c>
      <c r="T77" s="225">
        <f t="shared" si="18"/>
        <v>0</v>
      </c>
      <c r="U77" s="225">
        <f t="shared" si="18"/>
        <v>0</v>
      </c>
      <c r="V77" s="225">
        <f t="shared" si="18"/>
        <v>0</v>
      </c>
      <c r="W77" s="225">
        <f t="shared" si="18"/>
        <v>0</v>
      </c>
      <c r="X77" s="225">
        <f t="shared" si="18"/>
        <v>0</v>
      </c>
      <c r="Y77" s="225">
        <f t="shared" si="18"/>
        <v>0</v>
      </c>
      <c r="Z77" s="225">
        <f t="shared" si="18"/>
        <v>0</v>
      </c>
      <c r="AA77" s="225">
        <f t="shared" si="18"/>
        <v>0</v>
      </c>
      <c r="AB77" s="225">
        <f t="shared" si="18"/>
        <v>0</v>
      </c>
      <c r="AC77" s="225">
        <f t="shared" si="18"/>
        <v>0</v>
      </c>
      <c r="AD77" s="225">
        <f t="shared" si="18"/>
        <v>0</v>
      </c>
      <c r="AE77" s="225">
        <f t="shared" si="18"/>
        <v>0</v>
      </c>
      <c r="AF77" s="225">
        <f t="shared" si="18"/>
        <v>0</v>
      </c>
      <c r="AG77" s="225">
        <f t="shared" si="18"/>
        <v>0</v>
      </c>
      <c r="AH77" s="225">
        <f t="shared" si="18"/>
        <v>0</v>
      </c>
      <c r="AI77" s="225">
        <f t="shared" si="18"/>
        <v>0</v>
      </c>
      <c r="AJ77" s="225">
        <f t="shared" si="18"/>
        <v>0</v>
      </c>
      <c r="AK77" s="225">
        <f t="shared" si="18"/>
        <v>0</v>
      </c>
      <c r="AL77" s="225">
        <f t="shared" si="18"/>
        <v>0</v>
      </c>
      <c r="AM77" s="6"/>
    </row>
    <row r="78" spans="2:39" outlineLevel="1" x14ac:dyDescent="0.3">
      <c r="B78" s="6"/>
      <c r="C78" s="31"/>
      <c r="D78" s="6"/>
      <c r="E78" s="7"/>
      <c r="F78" s="6"/>
      <c r="G78" s="6"/>
      <c r="H78" s="6"/>
      <c r="I78" s="6"/>
      <c r="J78" s="6"/>
      <c r="K78" s="6"/>
      <c r="L78" s="6"/>
      <c r="M78" s="6"/>
      <c r="N78" s="6"/>
      <c r="O78" s="6"/>
      <c r="P78" s="6"/>
      <c r="Q78" s="6"/>
      <c r="R78" s="6"/>
      <c r="S78" s="6"/>
      <c r="T78" s="6"/>
      <c r="U78" s="6"/>
      <c r="V78" s="6"/>
      <c r="W78" s="6"/>
      <c r="X78" s="6"/>
      <c r="Y78" s="6"/>
      <c r="Z78" s="6"/>
      <c r="AA78" s="6"/>
      <c r="AB78" s="6"/>
      <c r="AC78" s="6"/>
      <c r="AD78" s="6"/>
      <c r="AE78" s="6"/>
      <c r="AF78" s="6"/>
      <c r="AG78" s="6"/>
      <c r="AH78" s="6"/>
      <c r="AI78" s="6"/>
      <c r="AJ78" s="6"/>
      <c r="AK78" s="6"/>
      <c r="AL78" s="6"/>
      <c r="AM78" s="6"/>
    </row>
    <row r="79" spans="2:39" outlineLevel="1" x14ac:dyDescent="0.3">
      <c r="B79" s="6"/>
      <c r="C79" s="36" t="s">
        <v>119</v>
      </c>
      <c r="D79" s="6"/>
      <c r="E79" s="46" t="s">
        <v>70</v>
      </c>
      <c r="F79" s="6"/>
      <c r="G79" s="6"/>
      <c r="H79" s="6"/>
      <c r="I79" s="47"/>
      <c r="J79" s="47"/>
      <c r="K79" s="47"/>
      <c r="L79" s="47"/>
      <c r="M79" s="47"/>
      <c r="N79" s="47"/>
      <c r="O79" s="47"/>
      <c r="P79" s="47"/>
      <c r="Q79" s="47"/>
      <c r="R79" s="47"/>
      <c r="S79" s="47"/>
      <c r="T79" s="47"/>
      <c r="U79" s="47"/>
      <c r="V79" s="47"/>
      <c r="W79" s="47"/>
      <c r="X79" s="47"/>
      <c r="Y79" s="47"/>
      <c r="Z79" s="47"/>
      <c r="AA79" s="47"/>
      <c r="AB79" s="47"/>
      <c r="AC79" s="47"/>
      <c r="AD79" s="47"/>
      <c r="AE79" s="47"/>
      <c r="AF79" s="47"/>
      <c r="AG79" s="47"/>
      <c r="AH79" s="47"/>
      <c r="AI79" s="47"/>
      <c r="AJ79" s="47"/>
      <c r="AK79" s="47"/>
      <c r="AL79" s="47"/>
      <c r="AM79" s="6"/>
    </row>
    <row r="80" spans="2:39" outlineLevel="1" x14ac:dyDescent="0.3">
      <c r="B80" s="6"/>
      <c r="C80" s="36" t="s">
        <v>120</v>
      </c>
      <c r="D80" s="6"/>
      <c r="E80" s="46" t="s">
        <v>70</v>
      </c>
      <c r="F80" s="6"/>
      <c r="G80" s="6"/>
      <c r="H80" s="6"/>
      <c r="I80" s="47"/>
      <c r="J80" s="47"/>
      <c r="K80" s="47"/>
      <c r="L80" s="47"/>
      <c r="M80" s="47"/>
      <c r="N80" s="47"/>
      <c r="O80" s="47"/>
      <c r="P80" s="47"/>
      <c r="Q80" s="47"/>
      <c r="R80" s="47"/>
      <c r="S80" s="47"/>
      <c r="T80" s="47"/>
      <c r="U80" s="47"/>
      <c r="V80" s="47"/>
      <c r="W80" s="47"/>
      <c r="X80" s="47"/>
      <c r="Y80" s="47"/>
      <c r="Z80" s="47"/>
      <c r="AA80" s="47"/>
      <c r="AB80" s="47"/>
      <c r="AC80" s="47"/>
      <c r="AD80" s="47"/>
      <c r="AE80" s="47"/>
      <c r="AF80" s="47"/>
      <c r="AG80" s="47"/>
      <c r="AH80" s="47"/>
      <c r="AI80" s="47"/>
      <c r="AJ80" s="47"/>
      <c r="AK80" s="47"/>
      <c r="AL80" s="47"/>
      <c r="AM80" s="6"/>
    </row>
    <row r="81" spans="2:39" outlineLevel="1" x14ac:dyDescent="0.3">
      <c r="B81" s="6"/>
      <c r="C81" s="31"/>
      <c r="D81" s="6"/>
      <c r="E81" s="7"/>
      <c r="F81" s="6"/>
      <c r="G81" s="6"/>
      <c r="H81" s="6"/>
      <c r="I81" s="6"/>
      <c r="J81" s="6"/>
      <c r="K81" s="6"/>
      <c r="L81" s="6"/>
      <c r="M81" s="6"/>
      <c r="N81" s="6"/>
      <c r="O81" s="6"/>
      <c r="P81" s="6"/>
      <c r="Q81" s="6"/>
      <c r="R81" s="6"/>
      <c r="S81" s="6"/>
      <c r="T81" s="6"/>
      <c r="U81" s="6"/>
      <c r="V81" s="6"/>
      <c r="W81" s="6"/>
      <c r="X81" s="6"/>
      <c r="Y81" s="6"/>
      <c r="Z81" s="6"/>
      <c r="AA81" s="6"/>
      <c r="AB81" s="6"/>
      <c r="AC81" s="6"/>
      <c r="AD81" s="6"/>
      <c r="AE81" s="6"/>
      <c r="AF81" s="6"/>
      <c r="AG81" s="6"/>
      <c r="AH81" s="6"/>
      <c r="AI81" s="6"/>
      <c r="AJ81" s="6"/>
      <c r="AK81" s="6"/>
      <c r="AL81" s="6"/>
      <c r="AM81" s="6"/>
    </row>
    <row r="82" spans="2:39" outlineLevel="1" x14ac:dyDescent="0.3">
      <c r="B82" s="6"/>
      <c r="C82" s="43" t="s">
        <v>121</v>
      </c>
      <c r="D82" s="6"/>
      <c r="E82" s="7"/>
      <c r="F82" s="6"/>
      <c r="G82" s="6"/>
      <c r="H82" s="230">
        <f>'2-Bilant_societati'!H56</f>
        <v>0</v>
      </c>
      <c r="I82" s="225">
        <f>I77+I79-I80</f>
        <v>0</v>
      </c>
      <c r="J82" s="225">
        <f t="shared" ref="J82:AL82" si="19">J77+J79+J80</f>
        <v>0</v>
      </c>
      <c r="K82" s="225">
        <f t="shared" si="19"/>
        <v>0</v>
      </c>
      <c r="L82" s="225">
        <f t="shared" si="19"/>
        <v>0</v>
      </c>
      <c r="M82" s="225">
        <f t="shared" si="19"/>
        <v>0</v>
      </c>
      <c r="N82" s="225">
        <f t="shared" si="19"/>
        <v>0</v>
      </c>
      <c r="O82" s="225">
        <f t="shared" si="19"/>
        <v>0</v>
      </c>
      <c r="P82" s="225">
        <f t="shared" si="19"/>
        <v>0</v>
      </c>
      <c r="Q82" s="225">
        <f t="shared" si="19"/>
        <v>0</v>
      </c>
      <c r="R82" s="225">
        <f t="shared" si="19"/>
        <v>0</v>
      </c>
      <c r="S82" s="225">
        <f t="shared" si="19"/>
        <v>0</v>
      </c>
      <c r="T82" s="225">
        <f t="shared" si="19"/>
        <v>0</v>
      </c>
      <c r="U82" s="225">
        <f t="shared" si="19"/>
        <v>0</v>
      </c>
      <c r="V82" s="225">
        <f t="shared" si="19"/>
        <v>0</v>
      </c>
      <c r="W82" s="225">
        <f t="shared" si="19"/>
        <v>0</v>
      </c>
      <c r="X82" s="225">
        <f t="shared" si="19"/>
        <v>0</v>
      </c>
      <c r="Y82" s="225">
        <f t="shared" si="19"/>
        <v>0</v>
      </c>
      <c r="Z82" s="225">
        <f t="shared" si="19"/>
        <v>0</v>
      </c>
      <c r="AA82" s="225">
        <f t="shared" si="19"/>
        <v>0</v>
      </c>
      <c r="AB82" s="225">
        <f t="shared" si="19"/>
        <v>0</v>
      </c>
      <c r="AC82" s="225">
        <f t="shared" si="19"/>
        <v>0</v>
      </c>
      <c r="AD82" s="225">
        <f t="shared" si="19"/>
        <v>0</v>
      </c>
      <c r="AE82" s="225">
        <f t="shared" si="19"/>
        <v>0</v>
      </c>
      <c r="AF82" s="225">
        <f t="shared" si="19"/>
        <v>0</v>
      </c>
      <c r="AG82" s="225">
        <f t="shared" si="19"/>
        <v>0</v>
      </c>
      <c r="AH82" s="225">
        <f t="shared" si="19"/>
        <v>0</v>
      </c>
      <c r="AI82" s="225">
        <f t="shared" si="19"/>
        <v>0</v>
      </c>
      <c r="AJ82" s="225">
        <f t="shared" si="19"/>
        <v>0</v>
      </c>
      <c r="AK82" s="225">
        <f t="shared" si="19"/>
        <v>0</v>
      </c>
      <c r="AL82" s="225">
        <f t="shared" si="19"/>
        <v>0</v>
      </c>
      <c r="AM82" s="6"/>
    </row>
    <row r="83" spans="2:39" outlineLevel="1" x14ac:dyDescent="0.3">
      <c r="B83" s="6"/>
      <c r="C83" s="43" t="s">
        <v>122</v>
      </c>
      <c r="D83" s="6"/>
      <c r="E83" s="7"/>
      <c r="F83" s="6"/>
      <c r="G83" s="6"/>
      <c r="H83" s="135"/>
      <c r="I83" s="225">
        <f>IF(I8&lt;='1-Inputuri'!$I$50,H82+I82,0)</f>
        <v>0</v>
      </c>
      <c r="J83" s="225">
        <f>IF(J8&lt;='1-Inputuri'!$I$50,I83+J82,0)</f>
        <v>0</v>
      </c>
      <c r="K83" s="225">
        <f>IF(K8&lt;='1-Inputuri'!$I$50,J83+K82,0)</f>
        <v>0</v>
      </c>
      <c r="L83" s="225">
        <f>IF(L8&lt;='1-Inputuri'!$I$50,K83+L82,0)</f>
        <v>0</v>
      </c>
      <c r="M83" s="225">
        <f>IF(M8&lt;='1-Inputuri'!$I$50,L83+M82,0)</f>
        <v>0</v>
      </c>
      <c r="N83" s="225">
        <f>IF(N8&lt;='1-Inputuri'!$I$50,M83+N82,0)</f>
        <v>0</v>
      </c>
      <c r="O83" s="225">
        <f>IF(O8&lt;='1-Inputuri'!$I$50,N83+O82,0)</f>
        <v>0</v>
      </c>
      <c r="P83" s="225">
        <f>IF(P8&lt;='1-Inputuri'!$I$50,O83+P82,0)</f>
        <v>0</v>
      </c>
      <c r="Q83" s="225">
        <f>IF(Q8&lt;='1-Inputuri'!$I$50,P83+Q82,0)</f>
        <v>0</v>
      </c>
      <c r="R83" s="225">
        <f>IF(R8&lt;='1-Inputuri'!$I$50,Q83+R82,0)</f>
        <v>0</v>
      </c>
      <c r="S83" s="225">
        <f>IF(S8&lt;='1-Inputuri'!$I$50,R83+S82,0)</f>
        <v>0</v>
      </c>
      <c r="T83" s="225">
        <f>IF(T8&lt;='1-Inputuri'!$I$50,S83+T82,0)</f>
        <v>0</v>
      </c>
      <c r="U83" s="225">
        <f>IF(U8&lt;='1-Inputuri'!$I$50,T83+U82,0)</f>
        <v>0</v>
      </c>
      <c r="V83" s="225">
        <f>IF(V8&lt;='1-Inputuri'!$I$50,U83+V82,0)</f>
        <v>0</v>
      </c>
      <c r="W83" s="225">
        <f>IF(W8&lt;='1-Inputuri'!$I$50,V83+W82,0)</f>
        <v>0</v>
      </c>
      <c r="X83" s="225">
        <f>IF(X8&lt;='1-Inputuri'!$I$50,W83+X82,0)</f>
        <v>0</v>
      </c>
      <c r="Y83" s="225">
        <f>IF(Y8&lt;='1-Inputuri'!$I$50,X83+Y82,0)</f>
        <v>0</v>
      </c>
      <c r="Z83" s="225">
        <f>IF(Z8&lt;='1-Inputuri'!$I$50,Y83+Z82,0)</f>
        <v>0</v>
      </c>
      <c r="AA83" s="225">
        <f>IF(AA8&lt;='1-Inputuri'!$I$50,Z83+AA82,0)</f>
        <v>0</v>
      </c>
      <c r="AB83" s="225">
        <f>IF(AB8&lt;='1-Inputuri'!$I$50,AA83+AB82,0)</f>
        <v>0</v>
      </c>
      <c r="AC83" s="225">
        <f>IF(AC8&lt;='1-Inputuri'!$I$50,AB83+AC82,0)</f>
        <v>0</v>
      </c>
      <c r="AD83" s="225">
        <f>IF(AD8&lt;='1-Inputuri'!$I$50,AC83+AD82,0)</f>
        <v>0</v>
      </c>
      <c r="AE83" s="225">
        <f>IF(AE8&lt;='1-Inputuri'!$I$50,AD83+AE82,0)</f>
        <v>0</v>
      </c>
      <c r="AF83" s="225">
        <f>IF(AF8&lt;='1-Inputuri'!$I$50,AE83+AF82,0)</f>
        <v>0</v>
      </c>
      <c r="AG83" s="225">
        <f>IF(AG8&lt;='1-Inputuri'!$I$50,AF83+AG82,0)</f>
        <v>0</v>
      </c>
      <c r="AH83" s="225">
        <f>IF(AH8&lt;='1-Inputuri'!$I$50,AG83+AH82,0)</f>
        <v>0</v>
      </c>
      <c r="AI83" s="225">
        <f>IF(AI8&lt;='1-Inputuri'!$I$50,AH83+AI82,0)</f>
        <v>0</v>
      </c>
      <c r="AJ83" s="225">
        <f>IF(AJ8&lt;='1-Inputuri'!$I$50,AI83+AJ82,0)</f>
        <v>0</v>
      </c>
      <c r="AK83" s="225">
        <f>IF(AK8&lt;='1-Inputuri'!$I$50,AJ83+AK82,0)</f>
        <v>0</v>
      </c>
      <c r="AL83" s="225">
        <f>IF(AL8&lt;='1-Inputuri'!$I$50,AK83+AL82,0)</f>
        <v>0</v>
      </c>
      <c r="AM83" s="6"/>
    </row>
    <row r="84" spans="2:39" x14ac:dyDescent="0.3">
      <c r="B84" s="6"/>
      <c r="C84" s="31"/>
      <c r="D84" s="6"/>
      <c r="E84" s="7"/>
      <c r="F84" s="6"/>
      <c r="G84" s="6"/>
      <c r="H84" s="6"/>
      <c r="I84" s="6"/>
      <c r="J84" s="6"/>
      <c r="K84" s="6"/>
      <c r="L84" s="6"/>
      <c r="M84" s="6"/>
      <c r="N84" s="6"/>
      <c r="O84" s="6"/>
      <c r="P84" s="6"/>
      <c r="Q84" s="6"/>
      <c r="R84" s="6"/>
      <c r="S84" s="6"/>
      <c r="T84" s="6"/>
      <c r="U84" s="6"/>
      <c r="V84" s="6"/>
      <c r="W84" s="6"/>
      <c r="X84" s="6"/>
      <c r="Y84" s="6"/>
      <c r="Z84" s="6"/>
      <c r="AA84" s="6"/>
      <c r="AB84" s="6"/>
      <c r="AC84" s="6"/>
      <c r="AD84" s="6"/>
      <c r="AE84" s="6"/>
      <c r="AF84" s="6"/>
      <c r="AG84" s="6"/>
      <c r="AH84" s="6"/>
      <c r="AI84" s="6"/>
      <c r="AJ84" s="6"/>
      <c r="AK84" s="6"/>
      <c r="AL84" s="6"/>
      <c r="AM84" s="6"/>
    </row>
    <row r="85" spans="2:39" x14ac:dyDescent="0.3">
      <c r="E85" s="8"/>
    </row>
    <row r="86" spans="2:39" x14ac:dyDescent="0.3">
      <c r="E86" s="8"/>
    </row>
    <row r="87" spans="2:39" x14ac:dyDescent="0.3">
      <c r="E87" s="8"/>
    </row>
    <row r="88" spans="2:39" x14ac:dyDescent="0.3">
      <c r="E88" s="8"/>
    </row>
    <row r="89" spans="2:39" x14ac:dyDescent="0.3">
      <c r="E89" s="8"/>
    </row>
    <row r="90" spans="2:39" x14ac:dyDescent="0.3">
      <c r="E90" s="8"/>
    </row>
    <row r="91" spans="2:39" x14ac:dyDescent="0.3">
      <c r="E91" s="8"/>
    </row>
    <row r="92" spans="2:39" x14ac:dyDescent="0.3">
      <c r="E92" s="8"/>
    </row>
    <row r="93" spans="2:39" x14ac:dyDescent="0.3">
      <c r="E93" s="8"/>
    </row>
    <row r="94" spans="2:39" x14ac:dyDescent="0.3">
      <c r="E94" s="8"/>
    </row>
    <row r="95" spans="2:39" x14ac:dyDescent="0.3">
      <c r="E95" s="8"/>
    </row>
    <row r="96" spans="2:39" x14ac:dyDescent="0.3">
      <c r="E96" s="8"/>
    </row>
    <row r="97" spans="5:5" x14ac:dyDescent="0.3">
      <c r="E97" s="8"/>
    </row>
    <row r="98" spans="5:5" x14ac:dyDescent="0.3">
      <c r="E98" s="8"/>
    </row>
    <row r="99" spans="5:5" x14ac:dyDescent="0.3">
      <c r="E99" s="8"/>
    </row>
    <row r="100" spans="5:5" x14ac:dyDescent="0.3">
      <c r="E100" s="8"/>
    </row>
    <row r="101" spans="5:5" x14ac:dyDescent="0.3">
      <c r="E101" s="8"/>
    </row>
    <row r="102" spans="5:5" x14ac:dyDescent="0.3">
      <c r="E102" s="8"/>
    </row>
    <row r="103" spans="5:5" x14ac:dyDescent="0.3">
      <c r="E103" s="8"/>
    </row>
    <row r="104" spans="5:5" x14ac:dyDescent="0.3">
      <c r="E104" s="8"/>
    </row>
    <row r="105" spans="5:5" x14ac:dyDescent="0.3">
      <c r="E105" s="8"/>
    </row>
    <row r="106" spans="5:5" x14ac:dyDescent="0.3">
      <c r="E106" s="8"/>
    </row>
    <row r="107" spans="5:5" x14ac:dyDescent="0.3">
      <c r="E107" s="8"/>
    </row>
    <row r="108" spans="5:5" x14ac:dyDescent="0.3">
      <c r="E108" s="8"/>
    </row>
    <row r="109" spans="5:5" x14ac:dyDescent="0.3">
      <c r="E109" s="8"/>
    </row>
    <row r="110" spans="5:5" x14ac:dyDescent="0.3">
      <c r="E110" s="8"/>
    </row>
    <row r="111" spans="5:5" x14ac:dyDescent="0.3">
      <c r="E111" s="8"/>
    </row>
    <row r="112" spans="5:5" x14ac:dyDescent="0.3">
      <c r="E112" s="8"/>
    </row>
    <row r="113" spans="5:5" x14ac:dyDescent="0.3">
      <c r="E113" s="8"/>
    </row>
    <row r="114" spans="5:5" x14ac:dyDescent="0.3">
      <c r="E114" s="8"/>
    </row>
    <row r="115" spans="5:5" x14ac:dyDescent="0.3">
      <c r="E115" s="8"/>
    </row>
    <row r="116" spans="5:5" x14ac:dyDescent="0.3">
      <c r="E116" s="8"/>
    </row>
    <row r="117" spans="5:5" x14ac:dyDescent="0.3">
      <c r="E117" s="8"/>
    </row>
    <row r="118" spans="5:5" x14ac:dyDescent="0.3">
      <c r="E118" s="8"/>
    </row>
    <row r="119" spans="5:5" x14ac:dyDescent="0.3">
      <c r="E119" s="8"/>
    </row>
    <row r="120" spans="5:5" x14ac:dyDescent="0.3">
      <c r="E120" s="8"/>
    </row>
    <row r="121" spans="5:5" x14ac:dyDescent="0.3">
      <c r="E121" s="8"/>
    </row>
    <row r="122" spans="5:5" x14ac:dyDescent="0.3">
      <c r="E122" s="8"/>
    </row>
    <row r="123" spans="5:5" x14ac:dyDescent="0.3">
      <c r="E123" s="8"/>
    </row>
    <row r="124" spans="5:5" x14ac:dyDescent="0.3">
      <c r="E124" s="8"/>
    </row>
    <row r="125" spans="5:5" x14ac:dyDescent="0.3">
      <c r="E125" s="8"/>
    </row>
    <row r="126" spans="5:5" x14ac:dyDescent="0.3">
      <c r="E126" s="8"/>
    </row>
    <row r="127" spans="5:5" x14ac:dyDescent="0.3">
      <c r="E127" s="8"/>
    </row>
    <row r="128" spans="5:5" x14ac:dyDescent="0.3">
      <c r="E128" s="8"/>
    </row>
    <row r="129" spans="5:5" x14ac:dyDescent="0.3">
      <c r="E129" s="8"/>
    </row>
    <row r="130" spans="5:5" x14ac:dyDescent="0.3">
      <c r="E130" s="8"/>
    </row>
    <row r="131" spans="5:5" x14ac:dyDescent="0.3">
      <c r="E131" s="8"/>
    </row>
    <row r="132" spans="5:5" x14ac:dyDescent="0.3">
      <c r="E132" s="8"/>
    </row>
    <row r="133" spans="5:5" x14ac:dyDescent="0.3">
      <c r="E133" s="8"/>
    </row>
    <row r="134" spans="5:5" x14ac:dyDescent="0.3">
      <c r="E134" s="8"/>
    </row>
    <row r="135" spans="5:5" x14ac:dyDescent="0.3">
      <c r="E135" s="8"/>
    </row>
    <row r="136" spans="5:5" x14ac:dyDescent="0.3">
      <c r="E136" s="8"/>
    </row>
    <row r="137" spans="5:5" x14ac:dyDescent="0.3">
      <c r="E137" s="8"/>
    </row>
    <row r="138" spans="5:5" x14ac:dyDescent="0.3">
      <c r="E138" s="8"/>
    </row>
    <row r="139" spans="5:5" x14ac:dyDescent="0.3">
      <c r="E139" s="8"/>
    </row>
    <row r="140" spans="5:5" x14ac:dyDescent="0.3">
      <c r="E140" s="8"/>
    </row>
    <row r="141" spans="5:5" x14ac:dyDescent="0.3">
      <c r="E141" s="8"/>
    </row>
    <row r="142" spans="5:5" x14ac:dyDescent="0.3">
      <c r="E142" s="8"/>
    </row>
    <row r="143" spans="5:5" x14ac:dyDescent="0.3">
      <c r="E143" s="8"/>
    </row>
    <row r="144" spans="5:5" x14ac:dyDescent="0.3">
      <c r="E144" s="8"/>
    </row>
    <row r="145" spans="5:5" x14ac:dyDescent="0.3">
      <c r="E145" s="8"/>
    </row>
    <row r="146" spans="5:5" x14ac:dyDescent="0.3">
      <c r="E146" s="8"/>
    </row>
    <row r="147" spans="5:5" x14ac:dyDescent="0.3">
      <c r="E147" s="8"/>
    </row>
    <row r="148" spans="5:5" x14ac:dyDescent="0.3">
      <c r="E148" s="8"/>
    </row>
    <row r="149" spans="5:5" x14ac:dyDescent="0.3">
      <c r="E149" s="8"/>
    </row>
    <row r="150" spans="5:5" x14ac:dyDescent="0.3">
      <c r="E150" s="8"/>
    </row>
    <row r="151" spans="5:5" x14ac:dyDescent="0.3">
      <c r="E151" s="8"/>
    </row>
    <row r="152" spans="5:5" x14ac:dyDescent="0.3">
      <c r="E152" s="8"/>
    </row>
    <row r="153" spans="5:5" x14ac:dyDescent="0.3">
      <c r="E153" s="8"/>
    </row>
    <row r="154" spans="5:5" x14ac:dyDescent="0.3">
      <c r="E154" s="8"/>
    </row>
    <row r="155" spans="5:5" x14ac:dyDescent="0.3">
      <c r="E155" s="8"/>
    </row>
    <row r="156" spans="5:5" x14ac:dyDescent="0.3">
      <c r="E156" s="8"/>
    </row>
    <row r="157" spans="5:5" x14ac:dyDescent="0.3">
      <c r="E157" s="8"/>
    </row>
    <row r="158" spans="5:5" x14ac:dyDescent="0.3">
      <c r="E158" s="8"/>
    </row>
    <row r="159" spans="5:5" x14ac:dyDescent="0.3">
      <c r="E159" s="8"/>
    </row>
    <row r="160" spans="5:5" x14ac:dyDescent="0.3">
      <c r="E160" s="8"/>
    </row>
    <row r="161" spans="5:5" x14ac:dyDescent="0.3">
      <c r="E161" s="8"/>
    </row>
    <row r="162" spans="5:5" x14ac:dyDescent="0.3">
      <c r="E162" s="8"/>
    </row>
    <row r="163" spans="5:5" x14ac:dyDescent="0.3">
      <c r="E163" s="8"/>
    </row>
    <row r="164" spans="5:5" x14ac:dyDescent="0.3">
      <c r="E164" s="8"/>
    </row>
    <row r="165" spans="5:5" x14ac:dyDescent="0.3">
      <c r="E165" s="8"/>
    </row>
    <row r="166" spans="5:5" x14ac:dyDescent="0.3">
      <c r="E166" s="8"/>
    </row>
    <row r="167" spans="5:5" x14ac:dyDescent="0.3">
      <c r="E167" s="8"/>
    </row>
    <row r="168" spans="5:5" x14ac:dyDescent="0.3">
      <c r="E168" s="8"/>
    </row>
    <row r="169" spans="5:5" x14ac:dyDescent="0.3">
      <c r="E169" s="8"/>
    </row>
    <row r="170" spans="5:5" x14ac:dyDescent="0.3">
      <c r="E170" s="8"/>
    </row>
    <row r="171" spans="5:5" x14ac:dyDescent="0.3">
      <c r="E171" s="8"/>
    </row>
    <row r="172" spans="5:5" x14ac:dyDescent="0.3">
      <c r="E172" s="8"/>
    </row>
    <row r="173" spans="5:5" x14ac:dyDescent="0.3">
      <c r="E173" s="8"/>
    </row>
    <row r="174" spans="5:5" x14ac:dyDescent="0.3">
      <c r="E174" s="8"/>
    </row>
    <row r="175" spans="5:5" x14ac:dyDescent="0.3">
      <c r="E175" s="8"/>
    </row>
    <row r="176" spans="5:5" x14ac:dyDescent="0.3">
      <c r="E176" s="8"/>
    </row>
    <row r="177" spans="5:5" x14ac:dyDescent="0.3">
      <c r="E177" s="8"/>
    </row>
    <row r="178" spans="5:5" x14ac:dyDescent="0.3">
      <c r="E178" s="8"/>
    </row>
    <row r="179" spans="5:5" x14ac:dyDescent="0.3">
      <c r="E179" s="8"/>
    </row>
    <row r="180" spans="5:5" x14ac:dyDescent="0.3">
      <c r="E180" s="8"/>
    </row>
    <row r="181" spans="5:5" x14ac:dyDescent="0.3">
      <c r="E181" s="8"/>
    </row>
    <row r="182" spans="5:5" x14ac:dyDescent="0.3">
      <c r="E182" s="8"/>
    </row>
    <row r="183" spans="5:5" x14ac:dyDescent="0.3">
      <c r="E183" s="8"/>
    </row>
    <row r="184" spans="5:5" x14ac:dyDescent="0.3">
      <c r="E184" s="8"/>
    </row>
    <row r="185" spans="5:5" x14ac:dyDescent="0.3">
      <c r="E185" s="8"/>
    </row>
    <row r="186" spans="5:5" x14ac:dyDescent="0.3">
      <c r="E186" s="8"/>
    </row>
    <row r="187" spans="5:5" x14ac:dyDescent="0.3">
      <c r="E187" s="8"/>
    </row>
    <row r="188" spans="5:5" x14ac:dyDescent="0.3">
      <c r="E188" s="8"/>
    </row>
    <row r="189" spans="5:5" x14ac:dyDescent="0.3">
      <c r="E189" s="8"/>
    </row>
    <row r="190" spans="5:5" x14ac:dyDescent="0.3">
      <c r="E190" s="8"/>
    </row>
    <row r="191" spans="5:5" x14ac:dyDescent="0.3">
      <c r="E191" s="8"/>
    </row>
    <row r="192" spans="5:5" x14ac:dyDescent="0.3">
      <c r="E192" s="8"/>
    </row>
    <row r="193" spans="5:5" x14ac:dyDescent="0.3">
      <c r="E193" s="8"/>
    </row>
    <row r="194" spans="5:5" x14ac:dyDescent="0.3">
      <c r="E194" s="8"/>
    </row>
    <row r="195" spans="5:5" x14ac:dyDescent="0.3">
      <c r="E195" s="8"/>
    </row>
    <row r="196" spans="5:5" x14ac:dyDescent="0.3">
      <c r="E196" s="8"/>
    </row>
    <row r="197" spans="5:5" x14ac:dyDescent="0.3">
      <c r="E197" s="8"/>
    </row>
    <row r="198" spans="5:5" x14ac:dyDescent="0.3">
      <c r="E198" s="8"/>
    </row>
    <row r="199" spans="5:5" x14ac:dyDescent="0.3">
      <c r="E199" s="8"/>
    </row>
    <row r="200" spans="5:5" x14ac:dyDescent="0.3">
      <c r="E200" s="8"/>
    </row>
    <row r="201" spans="5:5" x14ac:dyDescent="0.3">
      <c r="E201" s="8"/>
    </row>
    <row r="202" spans="5:5" x14ac:dyDescent="0.3">
      <c r="E202" s="8"/>
    </row>
    <row r="203" spans="5:5" x14ac:dyDescent="0.3">
      <c r="E203" s="8"/>
    </row>
    <row r="204" spans="5:5" x14ac:dyDescent="0.3">
      <c r="E204" s="8"/>
    </row>
    <row r="205" spans="5:5" x14ac:dyDescent="0.3">
      <c r="E205" s="8"/>
    </row>
    <row r="206" spans="5:5" x14ac:dyDescent="0.3">
      <c r="E206" s="8"/>
    </row>
    <row r="207" spans="5:5" x14ac:dyDescent="0.3">
      <c r="E207" s="8"/>
    </row>
    <row r="208" spans="5:5" x14ac:dyDescent="0.3">
      <c r="E208" s="8"/>
    </row>
    <row r="209" spans="5:5" x14ac:dyDescent="0.3">
      <c r="E209" s="8"/>
    </row>
    <row r="210" spans="5:5" x14ac:dyDescent="0.3">
      <c r="E210" s="8"/>
    </row>
    <row r="211" spans="5:5" x14ac:dyDescent="0.3">
      <c r="E211" s="8"/>
    </row>
    <row r="212" spans="5:5" x14ac:dyDescent="0.3">
      <c r="E212" s="8"/>
    </row>
    <row r="213" spans="5:5" x14ac:dyDescent="0.3">
      <c r="E213" s="8"/>
    </row>
    <row r="214" spans="5:5" x14ac:dyDescent="0.3">
      <c r="E214" s="8"/>
    </row>
    <row r="215" spans="5:5" x14ac:dyDescent="0.3">
      <c r="E215" s="8"/>
    </row>
    <row r="216" spans="5:5" x14ac:dyDescent="0.3">
      <c r="E216" s="8"/>
    </row>
    <row r="217" spans="5:5" x14ac:dyDescent="0.3">
      <c r="E217" s="8"/>
    </row>
    <row r="218" spans="5:5" x14ac:dyDescent="0.3">
      <c r="E218" s="8"/>
    </row>
    <row r="219" spans="5:5" x14ac:dyDescent="0.3">
      <c r="E219" s="8"/>
    </row>
    <row r="220" spans="5:5" x14ac:dyDescent="0.3">
      <c r="E220" s="8"/>
    </row>
    <row r="221" spans="5:5" x14ac:dyDescent="0.3">
      <c r="E221" s="8"/>
    </row>
    <row r="222" spans="5:5" x14ac:dyDescent="0.3">
      <c r="E222" s="8"/>
    </row>
    <row r="223" spans="5:5" x14ac:dyDescent="0.3">
      <c r="E223" s="8"/>
    </row>
    <row r="224" spans="5:5" x14ac:dyDescent="0.3">
      <c r="E224" s="8"/>
    </row>
    <row r="225" spans="5:5" x14ac:dyDescent="0.3">
      <c r="E225" s="8"/>
    </row>
    <row r="226" spans="5:5" x14ac:dyDescent="0.3">
      <c r="E226" s="8"/>
    </row>
    <row r="227" spans="5:5" x14ac:dyDescent="0.3">
      <c r="E227" s="8"/>
    </row>
    <row r="228" spans="5:5" x14ac:dyDescent="0.3">
      <c r="E228" s="8"/>
    </row>
    <row r="229" spans="5:5" x14ac:dyDescent="0.3">
      <c r="E229" s="8"/>
    </row>
    <row r="230" spans="5:5" x14ac:dyDescent="0.3">
      <c r="E230" s="8"/>
    </row>
    <row r="231" spans="5:5" x14ac:dyDescent="0.3">
      <c r="E231" s="8"/>
    </row>
    <row r="232" spans="5:5" x14ac:dyDescent="0.3">
      <c r="E232" s="8"/>
    </row>
    <row r="233" spans="5:5" x14ac:dyDescent="0.3">
      <c r="E233" s="8"/>
    </row>
    <row r="234" spans="5:5" x14ac:dyDescent="0.3">
      <c r="E234" s="8"/>
    </row>
    <row r="235" spans="5:5" x14ac:dyDescent="0.3">
      <c r="E235" s="8"/>
    </row>
    <row r="236" spans="5:5" x14ac:dyDescent="0.3">
      <c r="E236" s="8"/>
    </row>
    <row r="237" spans="5:5" x14ac:dyDescent="0.3">
      <c r="E237" s="8"/>
    </row>
    <row r="238" spans="5:5" x14ac:dyDescent="0.3">
      <c r="E238" s="8"/>
    </row>
    <row r="239" spans="5:5" x14ac:dyDescent="0.3">
      <c r="E239" s="8"/>
    </row>
    <row r="240" spans="5:5" x14ac:dyDescent="0.3">
      <c r="E240" s="8"/>
    </row>
    <row r="241" spans="5:5" x14ac:dyDescent="0.3">
      <c r="E241" s="8"/>
    </row>
    <row r="242" spans="5:5" x14ac:dyDescent="0.3">
      <c r="E242" s="8"/>
    </row>
    <row r="243" spans="5:5" x14ac:dyDescent="0.3">
      <c r="E243" s="8"/>
    </row>
    <row r="244" spans="5:5" x14ac:dyDescent="0.3">
      <c r="E244" s="8"/>
    </row>
    <row r="245" spans="5:5" x14ac:dyDescent="0.3">
      <c r="E245" s="8"/>
    </row>
    <row r="246" spans="5:5" x14ac:dyDescent="0.3">
      <c r="E246" s="8"/>
    </row>
    <row r="247" spans="5:5" x14ac:dyDescent="0.3">
      <c r="E247" s="8"/>
    </row>
    <row r="248" spans="5:5" x14ac:dyDescent="0.3">
      <c r="E248" s="8"/>
    </row>
    <row r="249" spans="5:5" x14ac:dyDescent="0.3">
      <c r="E249" s="8"/>
    </row>
    <row r="250" spans="5:5" x14ac:dyDescent="0.3">
      <c r="E250" s="8"/>
    </row>
    <row r="251" spans="5:5" x14ac:dyDescent="0.3">
      <c r="E251" s="8"/>
    </row>
    <row r="252" spans="5:5" x14ac:dyDescent="0.3">
      <c r="E252" s="8"/>
    </row>
    <row r="253" spans="5:5" x14ac:dyDescent="0.3">
      <c r="E253" s="8"/>
    </row>
    <row r="254" spans="5:5" x14ac:dyDescent="0.3">
      <c r="E254" s="8"/>
    </row>
    <row r="255" spans="5:5" x14ac:dyDescent="0.3">
      <c r="E255" s="8"/>
    </row>
    <row r="256" spans="5:5" x14ac:dyDescent="0.3">
      <c r="E256" s="8"/>
    </row>
    <row r="257" spans="5:5" x14ac:dyDescent="0.3">
      <c r="E257" s="8"/>
    </row>
    <row r="258" spans="5:5" x14ac:dyDescent="0.3">
      <c r="E258" s="8"/>
    </row>
    <row r="259" spans="5:5" x14ac:dyDescent="0.3">
      <c r="E259" s="8"/>
    </row>
    <row r="260" spans="5:5" x14ac:dyDescent="0.3">
      <c r="E260" s="8"/>
    </row>
    <row r="261" spans="5:5" x14ac:dyDescent="0.3">
      <c r="E261" s="8"/>
    </row>
    <row r="262" spans="5:5" x14ac:dyDescent="0.3">
      <c r="E262" s="8"/>
    </row>
    <row r="263" spans="5:5" x14ac:dyDescent="0.3">
      <c r="E263" s="8"/>
    </row>
    <row r="264" spans="5:5" x14ac:dyDescent="0.3">
      <c r="E264" s="8"/>
    </row>
    <row r="265" spans="5:5" x14ac:dyDescent="0.3">
      <c r="E265" s="8"/>
    </row>
    <row r="266" spans="5:5" x14ac:dyDescent="0.3">
      <c r="E266" s="8"/>
    </row>
    <row r="267" spans="5:5" x14ac:dyDescent="0.3">
      <c r="E267" s="8"/>
    </row>
    <row r="268" spans="5:5" x14ac:dyDescent="0.3">
      <c r="E268" s="8"/>
    </row>
    <row r="269" spans="5:5" x14ac:dyDescent="0.3">
      <c r="E269" s="8"/>
    </row>
    <row r="270" spans="5:5" x14ac:dyDescent="0.3">
      <c r="E270" s="8"/>
    </row>
    <row r="271" spans="5:5" x14ac:dyDescent="0.3">
      <c r="E271" s="8"/>
    </row>
    <row r="272" spans="5:5" x14ac:dyDescent="0.3">
      <c r="E272" s="8"/>
    </row>
    <row r="273" spans="5:5" x14ac:dyDescent="0.3">
      <c r="E273" s="8"/>
    </row>
    <row r="274" spans="5:5" x14ac:dyDescent="0.3">
      <c r="E274" s="8"/>
    </row>
    <row r="275" spans="5:5" x14ac:dyDescent="0.3">
      <c r="E275" s="8"/>
    </row>
    <row r="276" spans="5:5" x14ac:dyDescent="0.3">
      <c r="E276" s="8"/>
    </row>
    <row r="277" spans="5:5" x14ac:dyDescent="0.3">
      <c r="E277" s="8"/>
    </row>
    <row r="278" spans="5:5" x14ac:dyDescent="0.3">
      <c r="E278" s="8"/>
    </row>
    <row r="279" spans="5:5" x14ac:dyDescent="0.3">
      <c r="E279" s="8"/>
    </row>
    <row r="280" spans="5:5" x14ac:dyDescent="0.3">
      <c r="E280" s="8"/>
    </row>
    <row r="281" spans="5:5" x14ac:dyDescent="0.3">
      <c r="E281" s="8"/>
    </row>
    <row r="282" spans="5:5" x14ac:dyDescent="0.3">
      <c r="E282" s="8"/>
    </row>
    <row r="283" spans="5:5" x14ac:dyDescent="0.3">
      <c r="E283" s="8"/>
    </row>
    <row r="284" spans="5:5" x14ac:dyDescent="0.3">
      <c r="E284" s="8"/>
    </row>
    <row r="285" spans="5:5" x14ac:dyDescent="0.3">
      <c r="E285" s="8"/>
    </row>
    <row r="286" spans="5:5" x14ac:dyDescent="0.3">
      <c r="E286" s="8"/>
    </row>
    <row r="287" spans="5:5" x14ac:dyDescent="0.3">
      <c r="E287" s="8"/>
    </row>
    <row r="288" spans="5:5" x14ac:dyDescent="0.3">
      <c r="E288" s="8"/>
    </row>
    <row r="289" spans="5:5" x14ac:dyDescent="0.3">
      <c r="E289" s="8"/>
    </row>
    <row r="290" spans="5:5" x14ac:dyDescent="0.3">
      <c r="E290" s="8"/>
    </row>
    <row r="291" spans="5:5" x14ac:dyDescent="0.3">
      <c r="E291" s="8"/>
    </row>
    <row r="292" spans="5:5" x14ac:dyDescent="0.3">
      <c r="E292" s="8"/>
    </row>
    <row r="293" spans="5:5" x14ac:dyDescent="0.3">
      <c r="E293" s="8"/>
    </row>
    <row r="294" spans="5:5" x14ac:dyDescent="0.3">
      <c r="E294" s="8"/>
    </row>
    <row r="295" spans="5:5" x14ac:dyDescent="0.3">
      <c r="E295" s="8"/>
    </row>
    <row r="296" spans="5:5" x14ac:dyDescent="0.3">
      <c r="E296" s="8"/>
    </row>
    <row r="297" spans="5:5" x14ac:dyDescent="0.3">
      <c r="E297" s="8"/>
    </row>
    <row r="298" spans="5:5" x14ac:dyDescent="0.3">
      <c r="E298" s="8"/>
    </row>
    <row r="299" spans="5:5" x14ac:dyDescent="0.3">
      <c r="E299" s="8"/>
    </row>
    <row r="300" spans="5:5" x14ac:dyDescent="0.3">
      <c r="E300" s="8"/>
    </row>
    <row r="301" spans="5:5" x14ac:dyDescent="0.3">
      <c r="E301" s="8"/>
    </row>
    <row r="302" spans="5:5" x14ac:dyDescent="0.3">
      <c r="E302" s="8"/>
    </row>
    <row r="303" spans="5:5" x14ac:dyDescent="0.3">
      <c r="E303" s="8"/>
    </row>
    <row r="304" spans="5:5" x14ac:dyDescent="0.3">
      <c r="E304" s="8"/>
    </row>
    <row r="305" spans="5:5" x14ac:dyDescent="0.3">
      <c r="E305" s="8"/>
    </row>
    <row r="306" spans="5:5" x14ac:dyDescent="0.3">
      <c r="E306" s="8"/>
    </row>
    <row r="307" spans="5:5" x14ac:dyDescent="0.3">
      <c r="E307" s="8"/>
    </row>
  </sheetData>
  <sheetProtection algorithmName="SHA-512" hashValue="A43oqFVAOC9MSG+wGQZJ4zRrYM7ZTQy0k67ToCpV3bYh3n2t553pP3Y4NHvjy3nKz6+yMfItEb57DE/M1Uh77A==" saltValue="W68Y25gR5pE5U/OeZtrnZQ==" spinCount="100000" sheet="1" formatCells="0" formatColumns="0" formatRows="0" insertColumns="0" insertRows="0"/>
  <dataConsolidate/>
  <mergeCells count="3">
    <mergeCell ref="C6:E6"/>
    <mergeCell ref="C5:E5"/>
    <mergeCell ref="C7:E7"/>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14FEF-A3A3-4DAC-88C4-EE3F95BF38E8}">
  <dimension ref="B1:AQ19"/>
  <sheetViews>
    <sheetView zoomScaleNormal="100" workbookViewId="0">
      <selection activeCell="M14" sqref="M14"/>
    </sheetView>
  </sheetViews>
  <sheetFormatPr defaultColWidth="8.85546875" defaultRowHeight="16.5" x14ac:dyDescent="0.3"/>
  <cols>
    <col min="1" max="1" width="4.7109375" style="136" customWidth="1"/>
    <col min="2" max="2" width="3.42578125" style="136" customWidth="1"/>
    <col min="3" max="3" width="49.7109375" style="231" customWidth="1"/>
    <col min="4" max="4" width="3.7109375" style="136" customWidth="1"/>
    <col min="5" max="5" width="2.85546875" style="136" customWidth="1"/>
    <col min="6" max="6" width="3.7109375" style="136" customWidth="1"/>
    <col min="7" max="8" width="16" style="231" customWidth="1"/>
    <col min="9" max="10" width="3.7109375" style="136" customWidth="1"/>
    <col min="11" max="11" width="3.85546875" style="136" customWidth="1"/>
    <col min="12" max="12" width="8.7109375" style="136" customWidth="1"/>
    <col min="13" max="13" width="12.140625" style="136" customWidth="1"/>
    <col min="14" max="15" width="10.7109375" style="136" customWidth="1"/>
    <col min="16" max="16" width="11.7109375" style="136" customWidth="1"/>
    <col min="17" max="24" width="9.7109375" style="136" bestFit="1" customWidth="1"/>
    <col min="25" max="42" width="11" style="136" customWidth="1"/>
    <col min="43" max="43" width="3.85546875" style="136" customWidth="1"/>
    <col min="44" max="16384" width="8.85546875" style="136"/>
  </cols>
  <sheetData>
    <row r="1" spans="2:43" x14ac:dyDescent="0.3">
      <c r="G1" s="136"/>
      <c r="H1" s="136"/>
    </row>
    <row r="2" spans="2:43" ht="17.25" thickBot="1" x14ac:dyDescent="0.35">
      <c r="B2" s="135"/>
      <c r="C2" s="232"/>
      <c r="D2" s="135"/>
      <c r="E2" s="135"/>
      <c r="F2" s="135"/>
      <c r="G2" s="135"/>
      <c r="H2" s="135"/>
      <c r="I2" s="135"/>
      <c r="J2" s="135"/>
    </row>
    <row r="3" spans="2:43" x14ac:dyDescent="0.3">
      <c r="B3" s="135"/>
      <c r="C3" s="174" t="str">
        <f>'0-Instructiuni'!C3</f>
        <v>PROGRAMUL REGIONAL NORD-VEST 2021-2027</v>
      </c>
      <c r="D3" s="233"/>
      <c r="E3" s="139"/>
      <c r="F3" s="139"/>
      <c r="G3" s="139"/>
      <c r="H3" s="139"/>
      <c r="I3" s="140"/>
      <c r="J3" s="135"/>
    </row>
    <row r="4" spans="2:43" x14ac:dyDescent="0.3">
      <c r="B4" s="135"/>
      <c r="C4" s="552" t="str">
        <f>'0-Instructiuni'!C4</f>
        <v>Sprijinirea internationalizarii IMM-urilor din regiunea de Nord-Vest</v>
      </c>
      <c r="D4" s="553"/>
      <c r="E4" s="553"/>
      <c r="F4" s="553"/>
      <c r="G4" s="553"/>
      <c r="H4" s="553"/>
      <c r="I4" s="554"/>
      <c r="J4" s="135"/>
    </row>
    <row r="5" spans="2:43" ht="17.25" thickBot="1" x14ac:dyDescent="0.35">
      <c r="B5" s="135"/>
      <c r="C5" s="179" t="str">
        <f>'0-Instructiuni'!C5</f>
        <v>Apel de proiecte nr. PRNV/2025/131.F/1</v>
      </c>
      <c r="D5" s="180"/>
      <c r="E5" s="146"/>
      <c r="F5" s="146"/>
      <c r="G5" s="146"/>
      <c r="H5" s="146"/>
      <c r="I5" s="147"/>
      <c r="J5" s="135"/>
    </row>
    <row r="6" spans="2:43" x14ac:dyDescent="0.3">
      <c r="B6" s="153"/>
      <c r="C6" s="153"/>
      <c r="D6" s="153"/>
      <c r="E6" s="153"/>
      <c r="F6" s="153"/>
      <c r="G6" s="153"/>
      <c r="H6" s="153"/>
      <c r="I6" s="153"/>
      <c r="J6" s="135"/>
    </row>
    <row r="7" spans="2:43" x14ac:dyDescent="0.3">
      <c r="C7" s="136"/>
      <c r="G7" s="136"/>
      <c r="H7" s="136"/>
      <c r="M7" s="258">
        <f>'5-Analiza financiara'!I8</f>
        <v>0</v>
      </c>
      <c r="N7" s="258">
        <f>'5-Analiza financiara'!J8</f>
        <v>0</v>
      </c>
      <c r="O7" s="258">
        <f>'5-Analiza financiara'!K8</f>
        <v>1</v>
      </c>
      <c r="P7" s="258">
        <f>'5-Analiza financiara'!L8</f>
        <v>2</v>
      </c>
      <c r="Q7" s="258">
        <f>'5-Analiza financiara'!M8</f>
        <v>3</v>
      </c>
      <c r="R7" s="258">
        <f>'5-Analiza financiara'!N8</f>
        <v>4</v>
      </c>
      <c r="S7" s="258">
        <f>'5-Analiza financiara'!O8</f>
        <v>5</v>
      </c>
      <c r="T7" s="136">
        <f>'5-Analiza financiara'!P8</f>
        <v>6</v>
      </c>
      <c r="U7" s="136">
        <f>'5-Analiza financiara'!Q8</f>
        <v>7</v>
      </c>
      <c r="V7" s="136">
        <f>'5-Analiza financiara'!R8</f>
        <v>8</v>
      </c>
      <c r="W7" s="136">
        <f>'5-Analiza financiara'!S8</f>
        <v>9</v>
      </c>
      <c r="X7" s="136">
        <f>'5-Analiza financiara'!T8</f>
        <v>10</v>
      </c>
      <c r="Y7" s="136">
        <f>'5-Analiza financiara'!U8</f>
        <v>11</v>
      </c>
      <c r="Z7" s="136">
        <f>'5-Analiza financiara'!V8</f>
        <v>12</v>
      </c>
      <c r="AA7" s="136">
        <f>'5-Analiza financiara'!W8</f>
        <v>13</v>
      </c>
      <c r="AB7" s="136">
        <f>'5-Analiza financiara'!X8</f>
        <v>14</v>
      </c>
      <c r="AC7" s="136">
        <f>'5-Analiza financiara'!Y8</f>
        <v>15</v>
      </c>
      <c r="AD7" s="136">
        <f>'5-Analiza financiara'!Z8</f>
        <v>16</v>
      </c>
      <c r="AE7" s="136">
        <f>'5-Analiza financiara'!AA8</f>
        <v>17</v>
      </c>
      <c r="AF7" s="136">
        <f>'5-Analiza financiara'!AB8</f>
        <v>18</v>
      </c>
      <c r="AG7" s="136">
        <f>'5-Analiza financiara'!AC8</f>
        <v>19</v>
      </c>
      <c r="AH7" s="136">
        <f>'5-Analiza financiara'!AD8</f>
        <v>20</v>
      </c>
      <c r="AI7" s="136">
        <f>'5-Analiza financiara'!AE8</f>
        <v>21</v>
      </c>
      <c r="AJ7" s="136">
        <f>'5-Analiza financiara'!AF8</f>
        <v>22</v>
      </c>
      <c r="AK7" s="136">
        <f>'5-Analiza financiara'!AG8</f>
        <v>23</v>
      </c>
      <c r="AL7" s="136">
        <f>'5-Analiza financiara'!AH8</f>
        <v>24</v>
      </c>
      <c r="AM7" s="136">
        <f>'5-Analiza financiara'!AI8</f>
        <v>25</v>
      </c>
      <c r="AN7" s="136">
        <f>'5-Analiza financiara'!AJ8</f>
        <v>26</v>
      </c>
      <c r="AO7" s="136">
        <f>'5-Analiza financiara'!AK8</f>
        <v>27</v>
      </c>
      <c r="AP7" s="136">
        <f>'5-Analiza financiara'!AL8</f>
        <v>28</v>
      </c>
    </row>
    <row r="8" spans="2:43" x14ac:dyDescent="0.3">
      <c r="B8" s="135"/>
      <c r="C8" s="135"/>
      <c r="D8" s="135"/>
      <c r="F8" s="135"/>
      <c r="G8" s="135"/>
      <c r="H8" s="135"/>
      <c r="I8" s="135"/>
      <c r="K8" s="135"/>
      <c r="L8" s="135"/>
      <c r="M8" s="135"/>
      <c r="N8" s="135"/>
      <c r="O8" s="135"/>
      <c r="P8" s="135"/>
      <c r="Q8" s="135"/>
      <c r="R8" s="135"/>
      <c r="S8" s="135"/>
      <c r="T8" s="135"/>
      <c r="U8" s="135"/>
      <c r="V8" s="135"/>
      <c r="W8" s="135"/>
      <c r="X8" s="135"/>
      <c r="Y8" s="135"/>
      <c r="Z8" s="135"/>
      <c r="AA8" s="135"/>
      <c r="AB8" s="135"/>
      <c r="AC8" s="135"/>
      <c r="AD8" s="135"/>
      <c r="AE8" s="135"/>
      <c r="AF8" s="135"/>
      <c r="AG8" s="135"/>
      <c r="AH8" s="135"/>
      <c r="AI8" s="135"/>
      <c r="AJ8" s="135"/>
      <c r="AK8" s="135"/>
      <c r="AL8" s="135"/>
      <c r="AM8" s="135"/>
      <c r="AN8" s="135"/>
      <c r="AO8" s="135"/>
      <c r="AP8" s="135"/>
      <c r="AQ8" s="135"/>
    </row>
    <row r="9" spans="2:43" ht="28.5" customHeight="1" x14ac:dyDescent="0.3">
      <c r="B9" s="135"/>
      <c r="C9" s="555" t="s">
        <v>324</v>
      </c>
      <c r="D9" s="135"/>
      <c r="F9" s="135"/>
      <c r="G9" s="555" t="s">
        <v>325</v>
      </c>
      <c r="H9" s="252"/>
      <c r="I9" s="135"/>
      <c r="K9" s="135"/>
      <c r="L9" s="234" t="str">
        <f>'5-Analiza financiara'!H12</f>
        <v>Istoric</v>
      </c>
      <c r="M9" s="234" t="str">
        <f>'5-Analiza financiara'!I12</f>
        <v>Implementare</v>
      </c>
      <c r="N9" s="234" t="str">
        <f>'5-Analiza financiara'!J12</f>
        <v>Implementare</v>
      </c>
      <c r="O9" s="234" t="str">
        <f>'5-Analiza financiara'!K12</f>
        <v>Operare</v>
      </c>
      <c r="P9" s="234" t="str">
        <f>'5-Analiza financiara'!L12</f>
        <v>Operare</v>
      </c>
      <c r="Q9" s="234" t="str">
        <f>'5-Analiza financiara'!M12</f>
        <v>Operare</v>
      </c>
      <c r="R9" s="234" t="str">
        <f>'5-Analiza financiara'!N12</f>
        <v>Operare</v>
      </c>
      <c r="S9" s="234" t="str">
        <f>'5-Analiza financiara'!O12</f>
        <v>Operare</v>
      </c>
      <c r="T9" s="234" t="str">
        <f>'5-Analiza financiara'!P12</f>
        <v>Operare</v>
      </c>
      <c r="U9" s="234" t="str">
        <f>'5-Analiza financiara'!Q12</f>
        <v>Operare</v>
      </c>
      <c r="V9" s="234" t="str">
        <f>'5-Analiza financiara'!R12</f>
        <v>Operare</v>
      </c>
      <c r="W9" s="234" t="str">
        <f>'5-Analiza financiara'!S12</f>
        <v>Operare</v>
      </c>
      <c r="X9" s="234" t="str">
        <f>'5-Analiza financiara'!T12</f>
        <v>Operare</v>
      </c>
      <c r="Y9" s="234" t="str">
        <f>'5-Analiza financiara'!U12</f>
        <v>Operare</v>
      </c>
      <c r="Z9" s="234" t="str">
        <f>'5-Analiza financiara'!V12</f>
        <v>Operare</v>
      </c>
      <c r="AA9" s="234" t="str">
        <f>'5-Analiza financiara'!W12</f>
        <v>Operare</v>
      </c>
      <c r="AB9" s="234" t="str">
        <f>'5-Analiza financiara'!X12</f>
        <v>Operare</v>
      </c>
      <c r="AC9" s="234" t="str">
        <f>'5-Analiza financiara'!Y12</f>
        <v>Operare</v>
      </c>
      <c r="AD9" s="234" t="str">
        <f>'5-Analiza financiara'!Z12</f>
        <v>Operare</v>
      </c>
      <c r="AE9" s="234" t="str">
        <f>'5-Analiza financiara'!AA12</f>
        <v>Operare</v>
      </c>
      <c r="AF9" s="234" t="str">
        <f>'5-Analiza financiara'!AB12</f>
        <v>Operare</v>
      </c>
      <c r="AG9" s="234" t="str">
        <f>'5-Analiza financiara'!AC12</f>
        <v>Operare</v>
      </c>
      <c r="AH9" s="234" t="str">
        <f>'5-Analiza financiara'!AD12</f>
        <v>Operare</v>
      </c>
      <c r="AI9" s="234" t="str">
        <f>'5-Analiza financiara'!AE12</f>
        <v>Operare</v>
      </c>
      <c r="AJ9" s="234" t="str">
        <f>'5-Analiza financiara'!AF12</f>
        <v>Operare</v>
      </c>
      <c r="AK9" s="234" t="str">
        <f>'5-Analiza financiara'!AG12</f>
        <v>Operare</v>
      </c>
      <c r="AL9" s="234" t="str">
        <f>'5-Analiza financiara'!AH12</f>
        <v>Operare</v>
      </c>
      <c r="AM9" s="234" t="str">
        <f>'5-Analiza financiara'!AI12</f>
        <v>Operare</v>
      </c>
      <c r="AN9" s="234" t="str">
        <f>'5-Analiza financiara'!AJ12</f>
        <v>Operare</v>
      </c>
      <c r="AO9" s="234" t="str">
        <f>'5-Analiza financiara'!AK12</f>
        <v>Operare</v>
      </c>
      <c r="AP9" s="234" t="str">
        <f>'5-Analiza financiara'!AL12</f>
        <v>Operare</v>
      </c>
      <c r="AQ9" s="135"/>
    </row>
    <row r="10" spans="2:43" ht="27" customHeight="1" thickBot="1" x14ac:dyDescent="0.35">
      <c r="B10" s="135"/>
      <c r="C10" s="556"/>
      <c r="D10" s="135"/>
      <c r="F10" s="135"/>
      <c r="G10" s="556"/>
      <c r="H10" s="252"/>
      <c r="I10" s="135"/>
      <c r="K10" s="135"/>
      <c r="L10" s="235"/>
      <c r="M10" s="235">
        <f>'5-Analiza financiara'!I9</f>
        <v>2026</v>
      </c>
      <c r="N10" s="235">
        <f>'5-Analiza financiara'!J9</f>
        <v>2027</v>
      </c>
      <c r="O10" s="235">
        <f>'5-Analiza financiara'!K9</f>
        <v>2028</v>
      </c>
      <c r="P10" s="235">
        <f>'5-Analiza financiara'!L9</f>
        <v>2029</v>
      </c>
      <c r="Q10" s="235">
        <f>'5-Analiza financiara'!M9</f>
        <v>2030</v>
      </c>
      <c r="R10" s="235">
        <f>'5-Analiza financiara'!N9</f>
        <v>2031</v>
      </c>
      <c r="S10" s="235">
        <f>'5-Analiza financiara'!O9</f>
        <v>2032</v>
      </c>
      <c r="T10" s="235">
        <f>'5-Analiza financiara'!P9</f>
        <v>2033</v>
      </c>
      <c r="U10" s="235">
        <f>'5-Analiza financiara'!Q9</f>
        <v>2034</v>
      </c>
      <c r="V10" s="235">
        <f>'5-Analiza financiara'!R9</f>
        <v>2035</v>
      </c>
      <c r="W10" s="235">
        <f>'5-Analiza financiara'!S9</f>
        <v>2036</v>
      </c>
      <c r="X10" s="235">
        <f>'5-Analiza financiara'!T9</f>
        <v>2037</v>
      </c>
      <c r="Y10" s="235">
        <f>'5-Analiza financiara'!U9</f>
        <v>2038</v>
      </c>
      <c r="Z10" s="235">
        <f>'5-Analiza financiara'!V9</f>
        <v>2039</v>
      </c>
      <c r="AA10" s="235">
        <f>'5-Analiza financiara'!W9</f>
        <v>2040</v>
      </c>
      <c r="AB10" s="235">
        <f>'5-Analiza financiara'!X9</f>
        <v>2041</v>
      </c>
      <c r="AC10" s="235">
        <f>'5-Analiza financiara'!Y9</f>
        <v>2042</v>
      </c>
      <c r="AD10" s="235">
        <f>'5-Analiza financiara'!Z9</f>
        <v>2043</v>
      </c>
      <c r="AE10" s="235">
        <f>'5-Analiza financiara'!AA9</f>
        <v>2044</v>
      </c>
      <c r="AF10" s="235">
        <f>'5-Analiza financiara'!AB9</f>
        <v>2045</v>
      </c>
      <c r="AG10" s="235">
        <f>'5-Analiza financiara'!AC9</f>
        <v>2046</v>
      </c>
      <c r="AH10" s="235">
        <f>'5-Analiza financiara'!AD9</f>
        <v>2047</v>
      </c>
      <c r="AI10" s="235">
        <f>'5-Analiza financiara'!AE9</f>
        <v>2048</v>
      </c>
      <c r="AJ10" s="235">
        <f>'5-Analiza financiara'!AF9</f>
        <v>2049</v>
      </c>
      <c r="AK10" s="235">
        <f>'5-Analiza financiara'!AG9</f>
        <v>2050</v>
      </c>
      <c r="AL10" s="235">
        <f>'5-Analiza financiara'!AH9</f>
        <v>2051</v>
      </c>
      <c r="AM10" s="235">
        <f>'5-Analiza financiara'!AI9</f>
        <v>2052</v>
      </c>
      <c r="AN10" s="235">
        <f>'5-Analiza financiara'!AJ9</f>
        <v>2053</v>
      </c>
      <c r="AO10" s="235">
        <f>'5-Analiza financiara'!AK9</f>
        <v>2054</v>
      </c>
      <c r="AP10" s="235">
        <f>'5-Analiza financiara'!AL9</f>
        <v>2055</v>
      </c>
      <c r="AQ10" s="135"/>
    </row>
    <row r="11" spans="2:43" x14ac:dyDescent="0.3">
      <c r="B11" s="135"/>
      <c r="C11" s="232"/>
      <c r="D11" s="135"/>
      <c r="F11" s="135"/>
      <c r="G11" s="232"/>
      <c r="H11" s="232"/>
      <c r="I11" s="135"/>
      <c r="K11" s="135"/>
      <c r="L11" s="135"/>
      <c r="M11" s="135"/>
      <c r="N11" s="135"/>
      <c r="O11" s="135"/>
      <c r="P11" s="135"/>
      <c r="Q11" s="135"/>
      <c r="R11" s="135"/>
      <c r="S11" s="135"/>
      <c r="T11" s="135"/>
      <c r="U11" s="135"/>
      <c r="V11" s="135"/>
      <c r="W11" s="135"/>
      <c r="X11" s="135"/>
      <c r="Y11" s="135"/>
      <c r="Z11" s="135"/>
      <c r="AA11" s="135"/>
      <c r="AB11" s="135"/>
      <c r="AC11" s="135"/>
      <c r="AD11" s="135"/>
      <c r="AE11" s="135"/>
      <c r="AF11" s="135"/>
      <c r="AG11" s="135"/>
      <c r="AH11" s="135"/>
      <c r="AI11" s="135"/>
      <c r="AJ11" s="135"/>
      <c r="AK11" s="135"/>
      <c r="AL11" s="135"/>
      <c r="AM11" s="135"/>
      <c r="AN11" s="135"/>
      <c r="AO11" s="135"/>
      <c r="AP11" s="135"/>
      <c r="AQ11" s="135"/>
    </row>
    <row r="12" spans="2:43" ht="49.5" x14ac:dyDescent="0.3">
      <c r="B12" s="135"/>
      <c r="C12" s="236" t="s">
        <v>326</v>
      </c>
      <c r="D12" s="135"/>
      <c r="F12" s="135"/>
      <c r="G12" s="237" t="s">
        <v>123</v>
      </c>
      <c r="H12" s="251" t="s">
        <v>380</v>
      </c>
      <c r="I12" s="135"/>
      <c r="K12" s="135"/>
      <c r="L12" s="238" t="str">
        <f>IF(ISERROR(ROUND(('2-Bilant_societati'!H37+'2-Bilant_societati'!H57+'2-Bilant_societati'!H58)/('2-Bilant_societati'!H70+'2-Bilant_societati'!H82+'2-Bilant_societati'!H87+'2-Bilant_societati'!H99),2)),"",ROUND(('2-Bilant_societati'!H37+'2-Bilant_societati'!H57+'2-Bilant_societati'!H58)/('2-Bilant_societati'!H70+'2-Bilant_societati'!H82+'2-Bilant_societati'!H87+'2-Bilant_societati'!H99),2))</f>
        <v/>
      </c>
      <c r="AQ12" s="135"/>
    </row>
    <row r="13" spans="2:43" ht="49.5" x14ac:dyDescent="0.3">
      <c r="B13" s="135"/>
      <c r="C13" s="236" t="s">
        <v>327</v>
      </c>
      <c r="D13" s="135"/>
      <c r="F13" s="135"/>
      <c r="G13" s="237" t="s">
        <v>124</v>
      </c>
      <c r="H13" s="251" t="s">
        <v>381</v>
      </c>
      <c r="I13" s="135"/>
      <c r="K13" s="135"/>
      <c r="L13" s="239" t="str">
        <f>IF('2-Bilant_societati'!H120&lt;0,"nu se calculeaza",IF(ISERROR(ROUND('2-Bilant_societati'!H120/'2-Bilant_societati'!H123,2)),"",ROUND('2-Bilant_societati'!H120/'2-Bilant_societati'!H123,2)))</f>
        <v/>
      </c>
      <c r="AQ13" s="135"/>
    </row>
    <row r="14" spans="2:43" ht="49.5" x14ac:dyDescent="0.3">
      <c r="B14" s="135"/>
      <c r="C14" s="236" t="s">
        <v>328</v>
      </c>
      <c r="D14" s="135"/>
      <c r="F14" s="135"/>
      <c r="G14" s="237" t="s">
        <v>528</v>
      </c>
      <c r="H14" s="251" t="s">
        <v>382</v>
      </c>
      <c r="I14" s="135"/>
      <c r="K14" s="135"/>
      <c r="M14" s="240" t="str">
        <f>IF(M7&lt;='1-Inputuri'!$I$50,IF('5-Analiza financiara'!I83&lt;=0,"NEGATIV","POZITIV"),"")</f>
        <v>NEGATIV</v>
      </c>
      <c r="N14" s="240" t="str">
        <f>IF(N7&lt;='1-Inputuri'!$I$50,IF('5-Analiza financiara'!J83&lt;=0,"NEGATIV","POZITIV"),"")</f>
        <v>NEGATIV</v>
      </c>
      <c r="O14" s="240" t="str">
        <f>IF(O7&lt;='1-Inputuri'!$I$50,IF('5-Analiza financiara'!K83&lt;=0,"NEGATIV","POZITIV"),"")</f>
        <v/>
      </c>
      <c r="P14" s="240" t="str">
        <f>IF(P7&lt;='1-Inputuri'!$I$50,IF('5-Analiza financiara'!L83&lt;=0,"NEGATIV","POZITIV"),"")</f>
        <v/>
      </c>
      <c r="Q14" s="240" t="str">
        <f>IF(Q7&lt;='1-Inputuri'!$I$50,IF('5-Analiza financiara'!M83&lt;=0,"NEGATIV","POZITIV"),"")</f>
        <v/>
      </c>
      <c r="R14" s="240" t="str">
        <f>IF(R7&lt;='1-Inputuri'!$I$50,IF('5-Analiza financiara'!N83&lt;=0,"NEGATIV","POZITIV"),"")</f>
        <v/>
      </c>
      <c r="S14" s="240" t="str">
        <f>IF(S7&lt;='1-Inputuri'!$I$50,IF('5-Analiza financiara'!O83&lt;=0,"NEGATIV","POZITIV"),"")</f>
        <v/>
      </c>
      <c r="T14" s="240" t="str">
        <f>IF(T7&lt;='1-Inputuri'!$I$50,IF('5-Analiza financiara'!P83&lt;=0,"NEGATIV","POZITIV"),"")</f>
        <v/>
      </c>
      <c r="U14" s="240" t="str">
        <f>IF(U7&lt;='1-Inputuri'!$I$50,IF('5-Analiza financiara'!Q83&lt;=0,"NEGATIV","POZITIV"),"")</f>
        <v/>
      </c>
      <c r="V14" s="240" t="str">
        <f>IF(V7&lt;='1-Inputuri'!$I$50,IF('5-Analiza financiara'!R83&lt;=0,"NEGATIV","POZITIV"),"")</f>
        <v/>
      </c>
      <c r="W14" s="240" t="str">
        <f>IF(W7&lt;='1-Inputuri'!$I$50,IF('5-Analiza financiara'!S83&lt;=0,"NEGATIV","POZITIV"),"")</f>
        <v/>
      </c>
      <c r="X14" s="240" t="str">
        <f>IF(X7&lt;='1-Inputuri'!$I$50,IF('5-Analiza financiara'!T83&lt;=0,"NEGATIV","POZITIV"),"")</f>
        <v/>
      </c>
      <c r="Y14" s="240" t="str">
        <f>IF(Y7&lt;='1-Inputuri'!$I$50,IF('5-Analiza financiara'!U83&lt;=0,"NEGATIV","POZITIV"),"")</f>
        <v/>
      </c>
      <c r="Z14" s="240" t="str">
        <f>IF(Z7&lt;='1-Inputuri'!$I$50,IF('5-Analiza financiara'!V83&lt;=0,"NEGATIV","POZITIV"),"")</f>
        <v/>
      </c>
      <c r="AA14" s="240" t="str">
        <f>IF(AA7&lt;='1-Inputuri'!$I$50,IF('5-Analiza financiara'!W83&lt;=0,"NEGATIV","POZITIV"),"")</f>
        <v/>
      </c>
      <c r="AB14" s="240" t="str">
        <f>IF(AB7&lt;='1-Inputuri'!$I$50,IF('5-Analiza financiara'!X83&lt;=0,"NEGATIV","POZITIV"),"")</f>
        <v/>
      </c>
      <c r="AC14" s="240" t="str">
        <f>IF(AC7&lt;='1-Inputuri'!$I$50,IF('5-Analiza financiara'!Y83&lt;=0,"NEGATIV","POZITIV"),"")</f>
        <v/>
      </c>
      <c r="AD14" s="240" t="str">
        <f>IF(AD7&lt;='1-Inputuri'!$I$50,IF('5-Analiza financiara'!Z83&lt;=0,"NEGATIV","POZITIV"),"")</f>
        <v/>
      </c>
      <c r="AE14" s="240" t="str">
        <f>IF(AE7&lt;='1-Inputuri'!$I$50,IF('5-Analiza financiara'!AA83&lt;=0,"NEGATIV","POZITIV"),"")</f>
        <v/>
      </c>
      <c r="AF14" s="240" t="str">
        <f>IF(AF7&lt;='1-Inputuri'!$I$50,IF('5-Analiza financiara'!AB83&lt;=0,"NEGATIV","POZITIV"),"")</f>
        <v/>
      </c>
      <c r="AG14" s="240" t="str">
        <f>IF(AG7&lt;='1-Inputuri'!$I$50,IF('5-Analiza financiara'!AC83&lt;=0,"NEGATIV","POZITIV"),"")</f>
        <v/>
      </c>
      <c r="AH14" s="240" t="str">
        <f>IF(AH7&lt;='1-Inputuri'!$I$50,IF('5-Analiza financiara'!AD83&lt;=0,"NEGATIV","POZITIV"),"")</f>
        <v/>
      </c>
      <c r="AI14" s="240" t="str">
        <f>IF(AI7&lt;='1-Inputuri'!$I$50,IF('5-Analiza financiara'!AE83&lt;=0,"NEGATIV","POZITIV"),"")</f>
        <v/>
      </c>
      <c r="AJ14" s="240" t="str">
        <f>IF(AJ7&lt;='1-Inputuri'!$I$50,IF('5-Analiza financiara'!AF83&lt;=0,"NEGATIV","POZITIV"),"")</f>
        <v/>
      </c>
      <c r="AK14" s="240" t="str">
        <f>IF(AK7&lt;='1-Inputuri'!$I$50,IF('5-Analiza financiara'!AG83&lt;=0,"NEGATIV","POZITIV"),"")</f>
        <v/>
      </c>
      <c r="AL14" s="240" t="str">
        <f>IF(AL7&lt;='1-Inputuri'!$I$50,IF('5-Analiza financiara'!AH83&lt;=0,"NEGATIV","POZITIV"),"")</f>
        <v/>
      </c>
      <c r="AM14" s="240" t="str">
        <f>IF(AM7&lt;='1-Inputuri'!$I$50,IF('5-Analiza financiara'!AI83&lt;=0,"NEGATIV","POZITIV"),"")</f>
        <v/>
      </c>
      <c r="AN14" s="240" t="str">
        <f>IF(AN7&lt;='1-Inputuri'!$I$50,IF('5-Analiza financiara'!AJ83&lt;=0,"NEGATIV","POZITIV"),"")</f>
        <v/>
      </c>
      <c r="AO14" s="240" t="str">
        <f>IF(AO7&lt;='1-Inputuri'!$I$50,IF('5-Analiza financiara'!AK83&lt;=0,"NEGATIV","POZITIV"),"")</f>
        <v/>
      </c>
      <c r="AP14" s="240" t="str">
        <f>IF(AP7&lt;='1-Inputuri'!$I$50,IF('5-Analiza financiara'!AL83&lt;=0,"NEGATIV","POZITIV"),"")</f>
        <v/>
      </c>
      <c r="AQ14" s="135"/>
    </row>
    <row r="15" spans="2:43" x14ac:dyDescent="0.3">
      <c r="B15" s="135"/>
      <c r="C15" s="232"/>
      <c r="D15" s="135"/>
      <c r="F15" s="135"/>
      <c r="G15" s="232"/>
      <c r="H15" s="232"/>
      <c r="I15" s="135"/>
      <c r="K15" s="135"/>
      <c r="L15" s="135"/>
      <c r="M15" s="135"/>
      <c r="N15" s="135"/>
      <c r="O15" s="135"/>
      <c r="P15" s="135"/>
      <c r="Q15" s="135"/>
      <c r="R15" s="135"/>
      <c r="S15" s="135"/>
      <c r="T15" s="135"/>
      <c r="U15" s="135"/>
      <c r="V15" s="135"/>
      <c r="W15" s="135"/>
      <c r="X15" s="135"/>
      <c r="Y15" s="135"/>
      <c r="Z15" s="135"/>
      <c r="AA15" s="135"/>
      <c r="AB15" s="135"/>
      <c r="AC15" s="135"/>
      <c r="AD15" s="135"/>
      <c r="AE15" s="135"/>
      <c r="AF15" s="135"/>
      <c r="AG15" s="135"/>
      <c r="AH15" s="135"/>
      <c r="AI15" s="135"/>
      <c r="AJ15" s="135"/>
      <c r="AK15" s="135"/>
      <c r="AL15" s="135"/>
      <c r="AM15" s="135"/>
      <c r="AN15" s="135"/>
      <c r="AO15" s="135"/>
      <c r="AP15" s="135"/>
      <c r="AQ15" s="135"/>
    </row>
    <row r="16" spans="2:43" ht="49.5" x14ac:dyDescent="0.3">
      <c r="B16" s="135"/>
      <c r="C16" s="236" t="s">
        <v>527</v>
      </c>
      <c r="D16" s="135"/>
      <c r="F16" s="135"/>
      <c r="G16" s="237" t="s">
        <v>124</v>
      </c>
      <c r="H16" s="251" t="s">
        <v>377</v>
      </c>
      <c r="I16" s="135"/>
      <c r="K16" s="135"/>
      <c r="M16" s="241" t="str">
        <f>IF(AND('4-Buget cerere'!$E$37=0,M7=1),"?",IF(M7=1,(SUM('1-Inputuri'!L$61:N$61)-'2-Bilant_societati'!$G$146)/'4-Buget cerere'!$E$43,""))</f>
        <v/>
      </c>
      <c r="N16" s="241" t="str">
        <f>IF(AND('4-Buget cerere'!$E$37=0,N7=1),"?",IF(N7=1,(SUM('1-Inputuri'!M$61:O$61)-'2-Bilant_societati'!$G$146)/'4-Buget cerere'!$E$43,""))</f>
        <v/>
      </c>
      <c r="O16" s="241" t="str">
        <f>IF(AND('4-Buget cerere'!$E$37=0,O7=1),"?",IF(O7=1,(SUM('1-Inputuri'!N$61:P$61)-'2-Bilant_societati'!$G$138)/'4-Buget cerere'!$E$43,""))</f>
        <v>?</v>
      </c>
      <c r="P16" s="241" t="str">
        <f>IF(AND('4-Buget cerere'!$E$37=0,P7=1),"?",IF(P7=1,(SUM('1-Inputuri'!O$61:Q$61)-'2-Bilant_societati'!$G$146)/'4-Buget cerere'!$E$43,""))</f>
        <v/>
      </c>
      <c r="Q16" s="241" t="str">
        <f>IF(AND('4-Buget cerere'!$E$37=0,Q7=1),"?",IF(Q7=1,(SUM('1-Inputuri'!P$61:R$61)-'2-Bilant_societati'!$G$146)/'4-Buget cerere'!$E$43,""))</f>
        <v/>
      </c>
      <c r="R16" s="241" t="str">
        <f>IF(AND('4-Buget cerere'!$E$37=0,R7=1),"?",IF(R7=1,(SUM('1-Inputuri'!Q$61:S$61)-'2-Bilant_societati'!$G$146)/'4-Buget cerere'!$E$43,""))</f>
        <v/>
      </c>
      <c r="S16" s="241" t="str">
        <f>IF(AND('4-Buget cerere'!$E$37=0,S7=1),"?",IF(S7=1,(SUM('1-Inputuri'!R$61:T$61)-'2-Bilant_societati'!$G$146)/'4-Buget cerere'!$E$43,""))</f>
        <v/>
      </c>
      <c r="T16" s="250"/>
      <c r="U16" s="250"/>
      <c r="V16" s="250"/>
      <c r="W16" s="250"/>
      <c r="X16" s="250"/>
      <c r="Y16" s="250"/>
      <c r="Z16" s="250"/>
      <c r="AA16" s="250"/>
      <c r="AB16" s="250"/>
      <c r="AC16" s="250"/>
      <c r="AD16" s="250"/>
      <c r="AE16" s="250"/>
      <c r="AF16" s="250"/>
      <c r="AG16" s="250"/>
      <c r="AH16" s="250"/>
      <c r="AI16" s="250"/>
      <c r="AJ16" s="250"/>
      <c r="AK16" s="250"/>
      <c r="AL16" s="250"/>
      <c r="AM16" s="250"/>
      <c r="AN16" s="250"/>
      <c r="AO16" s="250"/>
      <c r="AP16" s="250"/>
      <c r="AQ16" s="135"/>
    </row>
    <row r="17" spans="2:43" x14ac:dyDescent="0.3">
      <c r="B17" s="135"/>
      <c r="C17" s="232"/>
      <c r="D17" s="135"/>
      <c r="F17" s="135"/>
      <c r="G17" s="232"/>
      <c r="H17" s="232"/>
      <c r="I17" s="135"/>
      <c r="K17" s="135"/>
      <c r="L17" s="135"/>
      <c r="M17" s="135"/>
      <c r="N17" s="135"/>
      <c r="O17" s="135"/>
      <c r="P17" s="135"/>
      <c r="Q17" s="135"/>
      <c r="R17" s="135"/>
      <c r="S17" s="135"/>
      <c r="T17" s="135"/>
      <c r="U17" s="135"/>
      <c r="V17" s="135"/>
      <c r="W17" s="135"/>
      <c r="X17" s="135"/>
      <c r="Y17" s="135"/>
      <c r="Z17" s="135"/>
      <c r="AA17" s="135"/>
      <c r="AB17" s="135"/>
      <c r="AC17" s="135"/>
      <c r="AD17" s="135"/>
      <c r="AE17" s="135"/>
      <c r="AF17" s="135"/>
      <c r="AG17" s="135"/>
      <c r="AH17" s="135"/>
      <c r="AI17" s="135"/>
      <c r="AJ17" s="135"/>
      <c r="AK17" s="135"/>
      <c r="AL17" s="135"/>
      <c r="AM17" s="135"/>
      <c r="AN17" s="135"/>
      <c r="AO17" s="135"/>
      <c r="AP17" s="135"/>
      <c r="AQ17" s="135"/>
    </row>
    <row r="18" spans="2:43" x14ac:dyDescent="0.3">
      <c r="B18" s="135"/>
      <c r="C18" s="232"/>
      <c r="D18" s="135"/>
      <c r="F18" s="135"/>
      <c r="G18" s="232"/>
      <c r="H18" s="232"/>
      <c r="I18" s="135"/>
      <c r="K18" s="135"/>
      <c r="L18" s="135"/>
      <c r="M18" s="135"/>
      <c r="N18" s="135"/>
      <c r="O18" s="135"/>
      <c r="P18" s="135"/>
      <c r="Q18" s="135"/>
      <c r="R18" s="135"/>
      <c r="S18" s="135"/>
      <c r="T18" s="135"/>
      <c r="U18" s="135"/>
      <c r="V18" s="135"/>
      <c r="W18" s="135"/>
      <c r="X18" s="135"/>
      <c r="Y18" s="135"/>
      <c r="Z18" s="135"/>
      <c r="AA18" s="135"/>
      <c r="AB18" s="135"/>
      <c r="AC18" s="135"/>
      <c r="AD18" s="135"/>
      <c r="AE18" s="135"/>
      <c r="AF18" s="135"/>
      <c r="AG18" s="135"/>
      <c r="AH18" s="135"/>
      <c r="AI18" s="135"/>
      <c r="AJ18" s="135"/>
      <c r="AK18" s="135"/>
      <c r="AL18" s="135"/>
      <c r="AM18" s="135"/>
      <c r="AN18" s="135"/>
      <c r="AO18" s="135"/>
      <c r="AP18" s="135"/>
      <c r="AQ18" s="135"/>
    </row>
    <row r="19" spans="2:43" x14ac:dyDescent="0.3">
      <c r="B19" s="135"/>
      <c r="C19" s="232"/>
      <c r="D19" s="135"/>
      <c r="F19" s="135"/>
      <c r="G19" s="232"/>
      <c r="H19" s="232"/>
      <c r="I19" s="135"/>
      <c r="K19" s="135"/>
      <c r="L19" s="135"/>
      <c r="M19" s="135"/>
      <c r="N19" s="135"/>
      <c r="O19" s="135"/>
      <c r="P19" s="135"/>
      <c r="Q19" s="135"/>
      <c r="R19" s="135"/>
      <c r="S19" s="135"/>
      <c r="T19" s="135"/>
      <c r="U19" s="135"/>
      <c r="V19" s="135"/>
      <c r="W19" s="135"/>
      <c r="X19" s="135"/>
      <c r="Y19" s="135"/>
      <c r="Z19" s="135"/>
      <c r="AA19" s="135"/>
      <c r="AB19" s="135"/>
      <c r="AC19" s="135"/>
      <c r="AD19" s="135"/>
      <c r="AE19" s="135"/>
      <c r="AF19" s="135"/>
      <c r="AG19" s="135"/>
      <c r="AH19" s="135"/>
      <c r="AI19" s="135"/>
      <c r="AJ19" s="135"/>
      <c r="AK19" s="135"/>
      <c r="AL19" s="135"/>
      <c r="AM19" s="135"/>
      <c r="AN19" s="135"/>
      <c r="AO19" s="135"/>
      <c r="AP19" s="135"/>
      <c r="AQ19" s="135"/>
    </row>
  </sheetData>
  <sheetProtection algorithmName="SHA-512" hashValue="IvpvUc8q1E+n+ek0Yg/6YzzwHWS8K7cMurpWkdoroVpGeI6nZpabWmhzIeIKGXilQwHd0JJa2YwFwcHZu9jT+Q==" saltValue="wjc7CXlnMsCTqQAiJydXAQ==" spinCount="100000" sheet="1" formatCells="0" formatColumns="0" formatRows="0" insertColumns="0" insertRows="0"/>
  <mergeCells count="3">
    <mergeCell ref="C4:I4"/>
    <mergeCell ref="C9:C10"/>
    <mergeCell ref="G9:G10"/>
  </mergeCells>
  <conditionalFormatting sqref="M14:AP14">
    <cfRule type="cellIs" dxfId="3" priority="2" operator="equal">
      <formula>"nu se verifica sustenabilitatea financiara"</formula>
    </cfRule>
  </conditionalFormatting>
  <conditionalFormatting sqref="M16:AP16">
    <cfRule type="cellIs" dxfId="2" priority="1" operator="equal">
      <formula>"nu se verifica sustenabilitatea financiara"</formula>
    </cfRule>
  </conditionalFormatting>
  <pageMargins left="0.70866141732283472" right="0.70866141732283472" top="0.74803149606299213" bottom="0.74803149606299213" header="0.31496062992125984" footer="0.31496062992125984"/>
  <pageSetup scale="37" orientation="landscape"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DB59996F-259F-48E5-8FCD-49E52CC7892A}">
  <ds:schemaRefs>
    <ds:schemaRef ds:uri="http://schemas.microsoft.com/sharepoint/v3/contenttype/forms"/>
  </ds:schemaRefs>
</ds:datastoreItem>
</file>

<file path=customXml/itemProps2.xml><?xml version="1.0" encoding="utf-8"?>
<ds:datastoreItem xmlns:ds="http://schemas.openxmlformats.org/officeDocument/2006/customXml" ds:itemID="{30078D19-015C-43F7-86CF-33C8D0E0453B}">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012A46D2-0867-4266-94E2-BB8977DD2FB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11</vt:i4>
      </vt:variant>
      <vt:variant>
        <vt:lpstr>Named Ranges</vt:lpstr>
      </vt:variant>
      <vt:variant>
        <vt:i4>6</vt:i4>
      </vt:variant>
    </vt:vector>
  </HeadingPairs>
  <TitlesOfParts>
    <vt:vector size="17" baseType="lpstr">
      <vt:lpstr>0-Instructiuni</vt:lpstr>
      <vt:lpstr>1-Inputuri</vt:lpstr>
      <vt:lpstr>2-Bilant_societati</vt:lpstr>
      <vt:lpstr>2-Bilant_PJFSP</vt:lpstr>
      <vt:lpstr>3-Dificultate_societati</vt:lpstr>
      <vt:lpstr>3- Dificultate_PJFSP</vt:lpstr>
      <vt:lpstr>4-Buget cerere</vt:lpstr>
      <vt:lpstr>5-Analiza financiara</vt:lpstr>
      <vt:lpstr>6-Indicatori societati</vt:lpstr>
      <vt:lpstr>6-Indicatori PJFSP</vt:lpstr>
      <vt:lpstr>7-Listă bunuri_servicii</vt:lpstr>
      <vt:lpstr>eur</vt:lpstr>
      <vt:lpstr>'1-Inputuri'!Print_Area</vt:lpstr>
      <vt:lpstr>'4-Buget cerere'!Print_Area</vt:lpstr>
      <vt:lpstr>'6-Indicatori PJFSP'!Print_Area</vt:lpstr>
      <vt:lpstr>'6-Indicatori societati'!Print_Area</vt:lpstr>
      <vt:lpstr>TVA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Alina Balanica</dc:creator>
  <cp:lastModifiedBy>Cristian Otgon</cp:lastModifiedBy>
  <cp:lastPrinted>2022-06-06T15:52:26Z</cp:lastPrinted>
  <dcterms:created xsi:type="dcterms:W3CDTF">2022-06-05T06:21:46Z</dcterms:created>
  <dcterms:modified xsi:type="dcterms:W3CDTF">2025-08-12T10:30:21Z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