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3. 111/CORRIGENDUM 7/"/>
    </mc:Choice>
  </mc:AlternateContent>
  <xr:revisionPtr revIDLastSave="78" documentId="13_ncr:1_{F4F0BD09-FC7B-4692-B905-263E8E35D99E}" xr6:coauthVersionLast="47" xr6:coauthVersionMax="47" xr10:uidLastSave="{BE8E924D-43C9-4A0B-B726-541A36348985}"/>
  <bookViews>
    <workbookView xWindow="-108" yWindow="-108" windowWidth="23256" windowHeight="12576" tabRatio="836" firstSheet="2" activeTab="7" xr2:uid="{00000000-000D-0000-FFFF-FFFF00000000}"/>
  </bookViews>
  <sheets>
    <sheet name="0-Instructiuni" sheetId="18" r:id="rId1"/>
    <sheet name="1-Bilant_Lider" sheetId="19" r:id="rId2"/>
    <sheet name="2-Bilant_partener 1" sheetId="13" r:id="rId3"/>
    <sheet name="3-Bilant_partener 2" sheetId="16" r:id="rId4"/>
    <sheet name="4-Dificultate_Lider" sheetId="20" r:id="rId5"/>
    <sheet name="5-Dificultate_partener 1" sheetId="14" r:id="rId6"/>
    <sheet name="6-Dificultate_partener 2" sheetId="17" r:id="rId7"/>
    <sheet name="7-Buget cerere" sheetId="10" r:id="rId8"/>
    <sheet name="Foaie1" sheetId="12" state="hidden" r:id="rId9"/>
    <sheet name="Foaie2" sheetId="15" state="hidden" r:id="rId10"/>
    <sheet name="8-Analiza financiara" sheetId="9" r:id="rId11"/>
  </sheets>
  <externalReferences>
    <externalReference r:id="rId12"/>
    <externalReference r:id="rId13"/>
    <externalReference r:id="rId14"/>
  </externalReferences>
  <definedNames>
    <definedName name="eur" localSheetId="0">'0-Instructiuni'!$G$31</definedName>
    <definedName name="eur">#REF!</definedName>
    <definedName name="FDR" localSheetId="0">'[1]1-Inputuri'!$E$26</definedName>
    <definedName name="FDR" localSheetId="7">'[2]1-Inputuri'!$E$26</definedName>
    <definedName name="FDR">#REF!</definedName>
    <definedName name="_xlnm.Print_Area" localSheetId="4">'4-Dificultate_Lider'!$B$2:$I$37</definedName>
    <definedName name="_xlnm.Print_Area" localSheetId="5">'5-Dificultate_partener 1'!$B$2:$I$38</definedName>
    <definedName name="_xlnm.Print_Area" localSheetId="6">'6-Dificultate_partener 2'!$B$2:$I$38</definedName>
    <definedName name="_xlnm.Print_Area" localSheetId="7">'7-Buget cerere'!$B$2:$AA$114</definedName>
    <definedName name="RAF" localSheetId="1">[3]Instructiuni!#REF!</definedName>
    <definedName name="RAF" localSheetId="2">[3]Instructiuni!#REF!</definedName>
    <definedName name="RAF" localSheetId="3">[3]Instructiuni!#REF!</definedName>
    <definedName name="RAF">[3]Instructiuni!#REF!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4" i="10" l="1"/>
  <c r="F162" i="10"/>
  <c r="F161" i="10"/>
  <c r="G111" i="10"/>
  <c r="F154" i="10"/>
  <c r="F158" i="10" s="1"/>
  <c r="F109" i="10"/>
  <c r="T105" i="10"/>
  <c r="F119" i="10"/>
  <c r="K104" i="10"/>
  <c r="Y42" i="10"/>
  <c r="X42" i="10"/>
  <c r="W42" i="10"/>
  <c r="V42" i="10"/>
  <c r="U42" i="10"/>
  <c r="T42" i="10"/>
  <c r="L42" i="10"/>
  <c r="K42" i="10"/>
  <c r="J42" i="10"/>
  <c r="I42" i="10"/>
  <c r="H42" i="10"/>
  <c r="G42" i="10"/>
  <c r="F42" i="10"/>
  <c r="F51" i="10"/>
  <c r="P40" i="10"/>
  <c r="Y29" i="10"/>
  <c r="G30" i="10"/>
  <c r="X30" i="10"/>
  <c r="W30" i="10"/>
  <c r="V30" i="10"/>
  <c r="U30" i="10"/>
  <c r="T30" i="10"/>
  <c r="Y30" i="10" s="1"/>
  <c r="J30" i="10"/>
  <c r="I30" i="10"/>
  <c r="F30" i="10"/>
  <c r="K29" i="10"/>
  <c r="H29" i="10"/>
  <c r="D29" i="10"/>
  <c r="Y28" i="10"/>
  <c r="K28" i="10"/>
  <c r="H28" i="10"/>
  <c r="H30" i="10" s="1"/>
  <c r="G134" i="10"/>
  <c r="H17" i="16"/>
  <c r="K30" i="10" l="1"/>
  <c r="L28" i="10"/>
  <c r="P30" i="10"/>
  <c r="L29" i="10"/>
  <c r="Z29" i="10" s="1"/>
  <c r="E32" i="20"/>
  <c r="E29" i="20"/>
  <c r="G128" i="16"/>
  <c r="H128" i="19"/>
  <c r="G128" i="19"/>
  <c r="I22" i="9"/>
  <c r="I23" i="9"/>
  <c r="I24" i="9"/>
  <c r="I25" i="9"/>
  <c r="I26" i="9"/>
  <c r="I27" i="9"/>
  <c r="I20" i="9"/>
  <c r="I21" i="9"/>
  <c r="I28" i="9"/>
  <c r="I29" i="9"/>
  <c r="I30" i="9"/>
  <c r="I31" i="9"/>
  <c r="I32" i="9"/>
  <c r="I33" i="9"/>
  <c r="I34" i="9"/>
  <c r="I35" i="9"/>
  <c r="I19" i="9"/>
  <c r="L30" i="10" l="1"/>
  <c r="Z30" i="10" s="1"/>
  <c r="Z28" i="10"/>
  <c r="I36" i="9"/>
  <c r="F148" i="10"/>
  <c r="F149" i="10"/>
  <c r="F147" i="10"/>
  <c r="G144" i="10"/>
  <c r="G143" i="10"/>
  <c r="G142" i="10"/>
  <c r="F141" i="10"/>
  <c r="F128" i="10"/>
  <c r="F124" i="10"/>
  <c r="F120" i="10"/>
  <c r="C7" i="9"/>
  <c r="C6" i="9"/>
  <c r="C5" i="9"/>
  <c r="C4" i="9"/>
  <c r="C5" i="10"/>
  <c r="C6" i="10"/>
  <c r="C7" i="10"/>
  <c r="C4" i="10"/>
  <c r="C6" i="17"/>
  <c r="C5" i="17"/>
  <c r="C4" i="17"/>
  <c r="C3" i="17"/>
  <c r="C6" i="14"/>
  <c r="C5" i="14"/>
  <c r="C4" i="14"/>
  <c r="C3" i="14"/>
  <c r="C6" i="20"/>
  <c r="C5" i="20"/>
  <c r="C4" i="20"/>
  <c r="C3" i="20"/>
  <c r="H44" i="17"/>
  <c r="H45" i="17"/>
  <c r="H46" i="17"/>
  <c r="H47" i="17"/>
  <c r="H40" i="17"/>
  <c r="H41" i="17"/>
  <c r="H42" i="17"/>
  <c r="G47" i="17"/>
  <c r="G46" i="17"/>
  <c r="G45" i="17"/>
  <c r="G44" i="17"/>
  <c r="G42" i="17"/>
  <c r="G41" i="17"/>
  <c r="G40" i="17"/>
  <c r="H19" i="20"/>
  <c r="H18" i="20"/>
  <c r="H20" i="20" s="1"/>
  <c r="H28" i="20" s="1"/>
  <c r="H114" i="19"/>
  <c r="G114" i="19"/>
  <c r="H107" i="19"/>
  <c r="G107" i="19"/>
  <c r="H95" i="19"/>
  <c r="G95" i="19"/>
  <c r="H92" i="19"/>
  <c r="G92" i="19"/>
  <c r="H89" i="19"/>
  <c r="G89" i="19"/>
  <c r="H87" i="19"/>
  <c r="G87" i="19"/>
  <c r="H82" i="19"/>
  <c r="G82" i="19"/>
  <c r="H70" i="19"/>
  <c r="G70" i="19"/>
  <c r="H58" i="19"/>
  <c r="G58" i="19"/>
  <c r="H55" i="19"/>
  <c r="G55" i="19"/>
  <c r="H51" i="19"/>
  <c r="G51" i="19"/>
  <c r="H44" i="19"/>
  <c r="G44" i="19"/>
  <c r="H36" i="19"/>
  <c r="G36" i="19"/>
  <c r="H28" i="19"/>
  <c r="G28" i="19"/>
  <c r="H17" i="19"/>
  <c r="G17" i="19"/>
  <c r="Y102" i="10"/>
  <c r="Y101" i="10"/>
  <c r="X103" i="10"/>
  <c r="Y91" i="10"/>
  <c r="Y92" i="10"/>
  <c r="Y93" i="10"/>
  <c r="Y94" i="10"/>
  <c r="Y95" i="10"/>
  <c r="Y96" i="10"/>
  <c r="Y97" i="10"/>
  <c r="Y98" i="10"/>
  <c r="Y90" i="10"/>
  <c r="X99" i="10"/>
  <c r="Y83" i="10"/>
  <c r="Y84" i="10"/>
  <c r="Y85" i="10"/>
  <c r="Y86" i="10"/>
  <c r="Y87" i="10"/>
  <c r="Y82" i="10"/>
  <c r="X88" i="10"/>
  <c r="Y64" i="10"/>
  <c r="Y65" i="10"/>
  <c r="Y66" i="10"/>
  <c r="Y67" i="10"/>
  <c r="Y68" i="10"/>
  <c r="Y69" i="10"/>
  <c r="Y70" i="10"/>
  <c r="Y71" i="10"/>
  <c r="Y72" i="10"/>
  <c r="Y73" i="10"/>
  <c r="Y74" i="10"/>
  <c r="Y75" i="10"/>
  <c r="Y76" i="10"/>
  <c r="Y77" i="10"/>
  <c r="Y78" i="10"/>
  <c r="Y79" i="10"/>
  <c r="Y63" i="10"/>
  <c r="X80" i="10"/>
  <c r="Y60" i="10"/>
  <c r="X61" i="10"/>
  <c r="X58" i="10"/>
  <c r="Y55" i="10"/>
  <c r="Y56" i="10"/>
  <c r="Y57" i="10"/>
  <c r="Y54" i="10"/>
  <c r="Y49" i="10"/>
  <c r="Y48" i="10"/>
  <c r="X50" i="10"/>
  <c r="Y45" i="10"/>
  <c r="X46" i="10"/>
  <c r="Y40" i="10"/>
  <c r="X41" i="10"/>
  <c r="X38" i="10"/>
  <c r="Y33" i="10"/>
  <c r="Y34" i="10"/>
  <c r="Y35" i="10"/>
  <c r="Y36" i="10"/>
  <c r="Y37" i="10"/>
  <c r="Y32" i="10"/>
  <c r="X26" i="10"/>
  <c r="Y20" i="10"/>
  <c r="Y17" i="10"/>
  <c r="Y16" i="10"/>
  <c r="X18" i="10"/>
  <c r="H123" i="19" l="1"/>
  <c r="H126" i="19" s="1"/>
  <c r="G37" i="19"/>
  <c r="G99" i="19"/>
  <c r="G123" i="19"/>
  <c r="H37" i="19"/>
  <c r="G126" i="19"/>
  <c r="G57" i="19"/>
  <c r="G71" i="19" s="1"/>
  <c r="H99" i="19"/>
  <c r="H57" i="19"/>
  <c r="H71" i="19" s="1"/>
  <c r="X51" i="10"/>
  <c r="X104" i="10"/>
  <c r="H25" i="20"/>
  <c r="H26" i="20"/>
  <c r="H27" i="20"/>
  <c r="E22" i="20"/>
  <c r="G139" i="10"/>
  <c r="G138" i="10"/>
  <c r="G136" i="10"/>
  <c r="G135" i="10"/>
  <c r="G72" i="19" l="1"/>
  <c r="H72" i="19"/>
  <c r="X105" i="10"/>
  <c r="O85" i="9"/>
  <c r="U103" i="10" l="1"/>
  <c r="V103" i="10"/>
  <c r="W103" i="10"/>
  <c r="T103" i="10"/>
  <c r="U99" i="10"/>
  <c r="V99" i="10"/>
  <c r="W99" i="10"/>
  <c r="T99" i="10"/>
  <c r="U88" i="10"/>
  <c r="V88" i="10"/>
  <c r="W88" i="10"/>
  <c r="T88" i="10"/>
  <c r="U80" i="10"/>
  <c r="V80" i="10"/>
  <c r="W80" i="10"/>
  <c r="T80" i="10"/>
  <c r="U61" i="10"/>
  <c r="V61" i="10"/>
  <c r="W61" i="10"/>
  <c r="T61" i="10"/>
  <c r="U58" i="10"/>
  <c r="V58" i="10"/>
  <c r="W58" i="10"/>
  <c r="T58" i="10"/>
  <c r="U50" i="10"/>
  <c r="V50" i="10"/>
  <c r="W50" i="10"/>
  <c r="T50" i="10"/>
  <c r="U46" i="10"/>
  <c r="V46" i="10"/>
  <c r="W46" i="10"/>
  <c r="T46" i="10"/>
  <c r="U41" i="10"/>
  <c r="V41" i="10"/>
  <c r="W41" i="10"/>
  <c r="T41" i="10"/>
  <c r="U38" i="10"/>
  <c r="V38" i="10"/>
  <c r="W38" i="10"/>
  <c r="T38" i="10"/>
  <c r="U26" i="10"/>
  <c r="V26" i="10"/>
  <c r="W26" i="10"/>
  <c r="T26" i="10"/>
  <c r="U18" i="10"/>
  <c r="V18" i="10"/>
  <c r="W18" i="10"/>
  <c r="T18" i="10"/>
  <c r="Y21" i="10"/>
  <c r="Y22" i="10"/>
  <c r="Y23" i="10"/>
  <c r="Y24" i="10"/>
  <c r="Y25" i="10"/>
  <c r="J103" i="10"/>
  <c r="I103" i="10"/>
  <c r="K102" i="10"/>
  <c r="K101" i="10"/>
  <c r="J99" i="10"/>
  <c r="I99" i="10"/>
  <c r="K98" i="10"/>
  <c r="L98" i="10" s="1"/>
  <c r="Z98" i="10" s="1"/>
  <c r="K97" i="10"/>
  <c r="L97" i="10" s="1"/>
  <c r="K96" i="10"/>
  <c r="K95" i="10"/>
  <c r="K94" i="10"/>
  <c r="K93" i="10"/>
  <c r="L93" i="10" s="1"/>
  <c r="K92" i="10"/>
  <c r="K91" i="10"/>
  <c r="K90" i="10"/>
  <c r="L90" i="10" s="1"/>
  <c r="J88" i="10"/>
  <c r="I88" i="10"/>
  <c r="K87" i="10"/>
  <c r="K86" i="10"/>
  <c r="K85" i="10"/>
  <c r="L85" i="10" s="1"/>
  <c r="K84" i="10"/>
  <c r="L84" i="10" s="1"/>
  <c r="K83" i="10"/>
  <c r="L83" i="10" s="1"/>
  <c r="K82" i="10"/>
  <c r="J80" i="10"/>
  <c r="I80" i="10"/>
  <c r="K79" i="10"/>
  <c r="L79" i="10" s="1"/>
  <c r="K78" i="10"/>
  <c r="L78" i="10" s="1"/>
  <c r="K77" i="10"/>
  <c r="K76" i="10"/>
  <c r="L76" i="10" s="1"/>
  <c r="K75" i="10"/>
  <c r="L75" i="10" s="1"/>
  <c r="K74" i="10"/>
  <c r="K73" i="10"/>
  <c r="K72" i="10"/>
  <c r="K71" i="10"/>
  <c r="K70" i="10"/>
  <c r="L70" i="10" s="1"/>
  <c r="K69" i="10"/>
  <c r="K68" i="10"/>
  <c r="K67" i="10"/>
  <c r="L67" i="10" s="1"/>
  <c r="K66" i="10"/>
  <c r="K65" i="10"/>
  <c r="K64" i="10"/>
  <c r="K63" i="10"/>
  <c r="L63" i="10" s="1"/>
  <c r="J61" i="10"/>
  <c r="I61" i="10"/>
  <c r="K60" i="10"/>
  <c r="L60" i="10" s="1"/>
  <c r="J58" i="10"/>
  <c r="I58" i="10"/>
  <c r="K57" i="10"/>
  <c r="K56" i="10"/>
  <c r="K55" i="10"/>
  <c r="L55" i="10" s="1"/>
  <c r="K54" i="10"/>
  <c r="J50" i="10"/>
  <c r="I50" i="10"/>
  <c r="G50" i="10"/>
  <c r="F50" i="10"/>
  <c r="K49" i="10"/>
  <c r="H49" i="10"/>
  <c r="F163" i="10" s="1"/>
  <c r="G165" i="10" s="1"/>
  <c r="D49" i="10"/>
  <c r="K48" i="10"/>
  <c r="H48" i="10"/>
  <c r="J46" i="10"/>
  <c r="I46" i="10"/>
  <c r="G46" i="10"/>
  <c r="F46" i="10"/>
  <c r="K45" i="10"/>
  <c r="H45" i="10"/>
  <c r="J41" i="10"/>
  <c r="I41" i="10"/>
  <c r="G41" i="10"/>
  <c r="F41" i="10"/>
  <c r="K40" i="10"/>
  <c r="K41" i="10" s="1"/>
  <c r="H40" i="10"/>
  <c r="J38" i="10"/>
  <c r="I38" i="10"/>
  <c r="G38" i="10"/>
  <c r="F38" i="10"/>
  <c r="K37" i="10"/>
  <c r="H37" i="10"/>
  <c r="K36" i="10"/>
  <c r="H36" i="10"/>
  <c r="K35" i="10"/>
  <c r="H35" i="10"/>
  <c r="K34" i="10"/>
  <c r="H34" i="10"/>
  <c r="K33" i="10"/>
  <c r="H33" i="10"/>
  <c r="D33" i="10"/>
  <c r="D34" i="10" s="1"/>
  <c r="D35" i="10" s="1"/>
  <c r="D36" i="10" s="1"/>
  <c r="D37" i="10" s="1"/>
  <c r="K32" i="10"/>
  <c r="H32" i="10"/>
  <c r="K22" i="10"/>
  <c r="K23" i="10"/>
  <c r="K24" i="10"/>
  <c r="K25" i="10"/>
  <c r="H22" i="10"/>
  <c r="H23" i="10"/>
  <c r="H24" i="10"/>
  <c r="H25" i="10"/>
  <c r="G26" i="10"/>
  <c r="I26" i="10"/>
  <c r="J26" i="10"/>
  <c r="F26" i="10"/>
  <c r="K21" i="10"/>
  <c r="H21" i="10"/>
  <c r="D21" i="10"/>
  <c r="D22" i="10" s="1"/>
  <c r="D23" i="10" s="1"/>
  <c r="D24" i="10" s="1"/>
  <c r="D25" i="10" s="1"/>
  <c r="K20" i="10"/>
  <c r="H20" i="10"/>
  <c r="G18" i="10"/>
  <c r="I18" i="10"/>
  <c r="J18" i="10"/>
  <c r="F18" i="10"/>
  <c r="K17" i="10"/>
  <c r="K16" i="10"/>
  <c r="H17" i="10"/>
  <c r="H16" i="10"/>
  <c r="D17" i="10"/>
  <c r="K46" i="10" l="1"/>
  <c r="F153" i="10"/>
  <c r="F167" i="10"/>
  <c r="F166" i="10"/>
  <c r="Y41" i="10"/>
  <c r="Y50" i="10"/>
  <c r="Y61" i="10"/>
  <c r="Y88" i="10"/>
  <c r="U51" i="10"/>
  <c r="Y103" i="10"/>
  <c r="Y18" i="10"/>
  <c r="Y38" i="10"/>
  <c r="Y46" i="10"/>
  <c r="Y58" i="10"/>
  <c r="Y80" i="10"/>
  <c r="Y99" i="10"/>
  <c r="Z55" i="10"/>
  <c r="Z75" i="10"/>
  <c r="Z67" i="10"/>
  <c r="V51" i="10"/>
  <c r="G51" i="10"/>
  <c r="J51" i="10"/>
  <c r="K103" i="10"/>
  <c r="U104" i="10"/>
  <c r="Z90" i="10"/>
  <c r="W51" i="10"/>
  <c r="T104" i="10"/>
  <c r="I104" i="10"/>
  <c r="W104" i="10"/>
  <c r="Z63" i="10"/>
  <c r="Z84" i="10"/>
  <c r="Z93" i="10"/>
  <c r="T51" i="10"/>
  <c r="J104" i="10"/>
  <c r="Y26" i="10"/>
  <c r="V104" i="10"/>
  <c r="I51" i="10"/>
  <c r="Z97" i="10"/>
  <c r="Z83" i="10"/>
  <c r="Z76" i="10"/>
  <c r="Z70" i="10"/>
  <c r="Z85" i="10"/>
  <c r="Z79" i="10"/>
  <c r="Z60" i="10"/>
  <c r="Z78" i="10"/>
  <c r="L16" i="10"/>
  <c r="Z16" i="10" s="1"/>
  <c r="L74" i="10"/>
  <c r="Z74" i="10" s="1"/>
  <c r="L96" i="10"/>
  <c r="Z96" i="10" s="1"/>
  <c r="L68" i="10"/>
  <c r="Z68" i="10" s="1"/>
  <c r="L71" i="10"/>
  <c r="Z71" i="10" s="1"/>
  <c r="L65" i="10"/>
  <c r="Z65" i="10" s="1"/>
  <c r="L73" i="10"/>
  <c r="Z73" i="10" s="1"/>
  <c r="L77" i="10"/>
  <c r="Z77" i="10" s="1"/>
  <c r="L95" i="10"/>
  <c r="Z95" i="10" s="1"/>
  <c r="L66" i="10"/>
  <c r="Z66" i="10" s="1"/>
  <c r="L56" i="10"/>
  <c r="Z56" i="10" s="1"/>
  <c r="L86" i="10"/>
  <c r="Z86" i="10" s="1"/>
  <c r="K99" i="10"/>
  <c r="L57" i="10"/>
  <c r="Z57" i="10" s="1"/>
  <c r="L64" i="10"/>
  <c r="L87" i="10"/>
  <c r="Z87" i="10" s="1"/>
  <c r="L94" i="10"/>
  <c r="Z94" i="10" s="1"/>
  <c r="L23" i="10"/>
  <c r="Z23" i="10" s="1"/>
  <c r="K58" i="10"/>
  <c r="K88" i="10"/>
  <c r="L91" i="10"/>
  <c r="Z91" i="10" s="1"/>
  <c r="L101" i="10"/>
  <c r="L49" i="10"/>
  <c r="Z49" i="10" s="1"/>
  <c r="K61" i="10"/>
  <c r="L72" i="10"/>
  <c r="Z72" i="10" s="1"/>
  <c r="L92" i="10"/>
  <c r="Z92" i="10" s="1"/>
  <c r="L102" i="10"/>
  <c r="Z102" i="10" s="1"/>
  <c r="L69" i="10"/>
  <c r="Z69" i="10" s="1"/>
  <c r="K80" i="10"/>
  <c r="L54" i="10"/>
  <c r="Z54" i="10" s="1"/>
  <c r="L82" i="10"/>
  <c r="Z82" i="10" s="1"/>
  <c r="K18" i="10"/>
  <c r="L24" i="10"/>
  <c r="Z24" i="10" s="1"/>
  <c r="L36" i="10"/>
  <c r="Z36" i="10" s="1"/>
  <c r="L40" i="10"/>
  <c r="L41" i="10" s="1"/>
  <c r="L17" i="10"/>
  <c r="L35" i="10"/>
  <c r="Z35" i="10" s="1"/>
  <c r="L45" i="10"/>
  <c r="L46" i="10" s="1"/>
  <c r="K50" i="10"/>
  <c r="L34" i="10"/>
  <c r="Z34" i="10" s="1"/>
  <c r="L25" i="10"/>
  <c r="Z25" i="10" s="1"/>
  <c r="H50" i="10"/>
  <c r="K26" i="10"/>
  <c r="L48" i="10"/>
  <c r="Z48" i="10" s="1"/>
  <c r="L33" i="10"/>
  <c r="Z33" i="10" s="1"/>
  <c r="L37" i="10"/>
  <c r="Z37" i="10" s="1"/>
  <c r="H46" i="10"/>
  <c r="L22" i="10"/>
  <c r="Z22" i="10" s="1"/>
  <c r="L32" i="10"/>
  <c r="Z32" i="10" s="1"/>
  <c r="H41" i="10"/>
  <c r="H26" i="10"/>
  <c r="K38" i="10"/>
  <c r="H38" i="10"/>
  <c r="L21" i="10"/>
  <c r="Z21" i="10" s="1"/>
  <c r="H18" i="10"/>
  <c r="L20" i="10"/>
  <c r="Z20" i="10" s="1"/>
  <c r="K51" i="10" l="1"/>
  <c r="G105" i="10"/>
  <c r="Y51" i="10"/>
  <c r="Y104" i="10"/>
  <c r="U105" i="10"/>
  <c r="L85" i="9" s="1"/>
  <c r="F105" i="10"/>
  <c r="J105" i="10"/>
  <c r="Z46" i="10"/>
  <c r="W105" i="10"/>
  <c r="N85" i="9" s="1"/>
  <c r="I105" i="10"/>
  <c r="V105" i="10"/>
  <c r="M85" i="9" s="1"/>
  <c r="Z41" i="10"/>
  <c r="L99" i="10"/>
  <c r="Z99" i="10" s="1"/>
  <c r="Z40" i="10"/>
  <c r="L18" i="10"/>
  <c r="Z18" i="10" s="1"/>
  <c r="L103" i="10"/>
  <c r="Z103" i="10" s="1"/>
  <c r="H15" i="9"/>
  <c r="H51" i="10"/>
  <c r="G156" i="10" s="1"/>
  <c r="Z45" i="10"/>
  <c r="Z101" i="10"/>
  <c r="L80" i="10"/>
  <c r="Z80" i="10" s="1"/>
  <c r="Z17" i="10"/>
  <c r="Z64" i="10"/>
  <c r="L88" i="10"/>
  <c r="Z88" i="10" s="1"/>
  <c r="L58" i="10"/>
  <c r="Z58" i="10" s="1"/>
  <c r="L61" i="10"/>
  <c r="Z61" i="10" s="1"/>
  <c r="L50" i="10"/>
  <c r="L51" i="10" s="1"/>
  <c r="F118" i="10"/>
  <c r="L26" i="10"/>
  <c r="Z26" i="10" s="1"/>
  <c r="L38" i="10"/>
  <c r="F110" i="10"/>
  <c r="F108" i="10" s="1"/>
  <c r="Z51" i="10" l="1"/>
  <c r="F152" i="10"/>
  <c r="Y105" i="10"/>
  <c r="X112" i="10" s="1"/>
  <c r="G140" i="10"/>
  <c r="F111" i="10"/>
  <c r="F133" i="10"/>
  <c r="K105" i="10"/>
  <c r="K85" i="9"/>
  <c r="Z42" i="10"/>
  <c r="Z38" i="10"/>
  <c r="H105" i="10"/>
  <c r="P26" i="10" s="1"/>
  <c r="Z50" i="10"/>
  <c r="L104" i="10"/>
  <c r="G108" i="10" l="1"/>
  <c r="F137" i="10"/>
  <c r="F113" i="10" s="1"/>
  <c r="U112" i="10"/>
  <c r="T112" i="10"/>
  <c r="W112" i="10"/>
  <c r="V112" i="10"/>
  <c r="L105" i="10"/>
  <c r="Z105" i="10" s="1"/>
  <c r="Z104" i="10"/>
  <c r="H19" i="17"/>
  <c r="H18" i="17"/>
  <c r="G48" i="17"/>
  <c r="H43" i="17"/>
  <c r="H50" i="17" s="1"/>
  <c r="G43" i="17"/>
  <c r="G50" i="17" s="1"/>
  <c r="G186" i="16"/>
  <c r="G184" i="16"/>
  <c r="H179" i="16"/>
  <c r="H184" i="16" s="1"/>
  <c r="H186" i="16" s="1"/>
  <c r="G179" i="16"/>
  <c r="H178" i="16"/>
  <c r="H187" i="16" s="1"/>
  <c r="G178" i="16"/>
  <c r="G187" i="16" s="1"/>
  <c r="H167" i="16"/>
  <c r="G167" i="16"/>
  <c r="H160" i="16"/>
  <c r="G160" i="16"/>
  <c r="H157" i="16"/>
  <c r="G157" i="16"/>
  <c r="H154" i="16"/>
  <c r="G154" i="16"/>
  <c r="H151" i="16"/>
  <c r="H170" i="16" s="1"/>
  <c r="H189" i="16" s="1"/>
  <c r="G151" i="16"/>
  <c r="G170" i="16" s="1"/>
  <c r="G189" i="16" s="1"/>
  <c r="H145" i="16"/>
  <c r="G145" i="16"/>
  <c r="H134" i="16"/>
  <c r="G134" i="16"/>
  <c r="H123" i="16"/>
  <c r="H126" i="16" s="1"/>
  <c r="G123" i="16"/>
  <c r="G126" i="16" s="1"/>
  <c r="H114" i="16"/>
  <c r="G114" i="16"/>
  <c r="H107" i="16"/>
  <c r="G107" i="16"/>
  <c r="H95" i="16"/>
  <c r="H99" i="16" s="1"/>
  <c r="G95" i="16"/>
  <c r="G99" i="16" s="1"/>
  <c r="H92" i="16"/>
  <c r="G92" i="16"/>
  <c r="H89" i="16"/>
  <c r="G89" i="16"/>
  <c r="H87" i="16"/>
  <c r="G87" i="16"/>
  <c r="H82" i="16"/>
  <c r="G82" i="16"/>
  <c r="H70" i="16"/>
  <c r="G70" i="16"/>
  <c r="H58" i="16"/>
  <c r="G58" i="16"/>
  <c r="H55" i="16"/>
  <c r="H57" i="16" s="1"/>
  <c r="H71" i="16" s="1"/>
  <c r="G55" i="16"/>
  <c r="H51" i="16"/>
  <c r="G51" i="16"/>
  <c r="G57" i="16" s="1"/>
  <c r="G71" i="16" s="1"/>
  <c r="H44" i="16"/>
  <c r="G44" i="16"/>
  <c r="H36" i="16"/>
  <c r="G36" i="16"/>
  <c r="H28" i="16"/>
  <c r="G28" i="16"/>
  <c r="H37" i="16"/>
  <c r="H72" i="16" s="1"/>
  <c r="H128" i="16" s="1"/>
  <c r="G17" i="16"/>
  <c r="G37" i="16" s="1"/>
  <c r="Y112" i="10" l="1"/>
  <c r="F146" i="10"/>
  <c r="H20" i="17"/>
  <c r="G52" i="17"/>
  <c r="H48" i="17"/>
  <c r="H52" i="17" s="1"/>
  <c r="G172" i="16"/>
  <c r="G72" i="16"/>
  <c r="H172" i="16"/>
  <c r="H173" i="16"/>
  <c r="G188" i="16"/>
  <c r="G173" i="16"/>
  <c r="H188" i="16"/>
  <c r="H28" i="17" l="1"/>
  <c r="E32" i="17"/>
  <c r="H27" i="17"/>
  <c r="H26" i="17"/>
  <c r="H25" i="17"/>
  <c r="E22" i="17"/>
  <c r="E54" i="17"/>
  <c r="H191" i="16"/>
  <c r="H192" i="16"/>
  <c r="H198" i="16" s="1"/>
  <c r="G192" i="16"/>
  <c r="G198" i="16" s="1"/>
  <c r="G191" i="16"/>
  <c r="O87" i="9"/>
  <c r="P87" i="9"/>
  <c r="Q87" i="9"/>
  <c r="R87" i="9"/>
  <c r="S87" i="9"/>
  <c r="T87" i="9"/>
  <c r="U87" i="9"/>
  <c r="V87" i="9"/>
  <c r="W87" i="9"/>
  <c r="X87" i="9"/>
  <c r="Y87" i="9"/>
  <c r="Z87" i="9"/>
  <c r="AA87" i="9"/>
  <c r="AB87" i="9"/>
  <c r="AC87" i="9"/>
  <c r="AD87" i="9"/>
  <c r="AE87" i="9"/>
  <c r="AF87" i="9"/>
  <c r="AG87" i="9"/>
  <c r="AH87" i="9"/>
  <c r="AI87" i="9"/>
  <c r="AJ87" i="9"/>
  <c r="AK87" i="9"/>
  <c r="AL87" i="9"/>
  <c r="AM87" i="9"/>
  <c r="AN87" i="9"/>
  <c r="AO87" i="9"/>
  <c r="AP87" i="9"/>
  <c r="AQ87" i="9"/>
  <c r="AR87" i="9"/>
  <c r="AS87" i="9"/>
  <c r="AT87" i="9"/>
  <c r="AU87" i="9"/>
  <c r="AV87" i="9"/>
  <c r="AW87" i="9"/>
  <c r="AX87" i="9"/>
  <c r="AY87" i="9"/>
  <c r="AZ87" i="9"/>
  <c r="BA87" i="9"/>
  <c r="BB87" i="9"/>
  <c r="BC87" i="9"/>
  <c r="BD87" i="9"/>
  <c r="BE87" i="9"/>
  <c r="BF87" i="9"/>
  <c r="BG87" i="9"/>
  <c r="BH87" i="9"/>
  <c r="E29" i="17" l="1"/>
  <c r="G197" i="16"/>
  <c r="H197" i="16"/>
  <c r="C24" i="15"/>
  <c r="C25" i="15"/>
  <c r="C26" i="15"/>
  <c r="C27" i="15"/>
  <c r="C28" i="15"/>
  <c r="C23" i="15"/>
  <c r="C18" i="15"/>
  <c r="C19" i="15"/>
  <c r="C20" i="15"/>
  <c r="C21" i="15"/>
  <c r="C22" i="15"/>
  <c r="C17" i="15"/>
  <c r="C12" i="15"/>
  <c r="C13" i="15"/>
  <c r="C14" i="15"/>
  <c r="C15" i="15"/>
  <c r="C16" i="15"/>
  <c r="C11" i="15"/>
  <c r="B24" i="15"/>
  <c r="B25" i="15"/>
  <c r="B26" i="15"/>
  <c r="B27" i="15"/>
  <c r="B28" i="15"/>
  <c r="B23" i="15"/>
  <c r="B18" i="15"/>
  <c r="B19" i="15"/>
  <c r="B20" i="15"/>
  <c r="B21" i="15"/>
  <c r="B22" i="15"/>
  <c r="B17" i="15"/>
  <c r="B12" i="15"/>
  <c r="B13" i="15"/>
  <c r="B14" i="15"/>
  <c r="B15" i="15"/>
  <c r="B16" i="15"/>
  <c r="B11" i="15"/>
  <c r="H46" i="14"/>
  <c r="G46" i="14"/>
  <c r="H45" i="14"/>
  <c r="G45" i="14"/>
  <c r="H44" i="14"/>
  <c r="G44" i="14"/>
  <c r="H19" i="14"/>
  <c r="H18" i="14"/>
  <c r="H179" i="13"/>
  <c r="H184" i="13" s="1"/>
  <c r="G179" i="13"/>
  <c r="G184" i="13" s="1"/>
  <c r="H178" i="13"/>
  <c r="G178" i="13"/>
  <c r="H160" i="13"/>
  <c r="G160" i="13"/>
  <c r="H167" i="13"/>
  <c r="G167" i="13"/>
  <c r="H157" i="13"/>
  <c r="G157" i="13"/>
  <c r="H154" i="13"/>
  <c r="H47" i="14" s="1"/>
  <c r="G154" i="13"/>
  <c r="G47" i="14" s="1"/>
  <c r="H151" i="13"/>
  <c r="G151" i="13"/>
  <c r="H134" i="13"/>
  <c r="H145" i="13" s="1"/>
  <c r="G134" i="13"/>
  <c r="G145" i="13" s="1"/>
  <c r="H114" i="13"/>
  <c r="G114" i="13"/>
  <c r="H107" i="13"/>
  <c r="G107" i="13"/>
  <c r="H87" i="13"/>
  <c r="G87" i="13"/>
  <c r="H82" i="13"/>
  <c r="H42" i="14" s="1"/>
  <c r="G82" i="13"/>
  <c r="G42" i="14" s="1"/>
  <c r="H95" i="13"/>
  <c r="G95" i="13"/>
  <c r="H92" i="13"/>
  <c r="G92" i="13"/>
  <c r="H89" i="13"/>
  <c r="G89" i="13"/>
  <c r="H70" i="13"/>
  <c r="H41" i="14" s="1"/>
  <c r="G70" i="13"/>
  <c r="G41" i="14" s="1"/>
  <c r="H58" i="13"/>
  <c r="G58" i="13"/>
  <c r="H55" i="13"/>
  <c r="G55" i="13"/>
  <c r="H51" i="13"/>
  <c r="G51" i="13"/>
  <c r="H44" i="13"/>
  <c r="G44" i="13"/>
  <c r="H36" i="13"/>
  <c r="G36" i="13"/>
  <c r="H28" i="13"/>
  <c r="G28" i="13"/>
  <c r="H17" i="13"/>
  <c r="G17" i="13"/>
  <c r="G48" i="14" l="1"/>
  <c r="H48" i="14"/>
  <c r="H52" i="14" s="1"/>
  <c r="H43" i="14"/>
  <c r="G43" i="14"/>
  <c r="G52" i="14"/>
  <c r="H20" i="14"/>
  <c r="H170" i="13"/>
  <c r="H189" i="13" s="1"/>
  <c r="G187" i="13"/>
  <c r="G186" i="13"/>
  <c r="G188" i="13"/>
  <c r="G170" i="13"/>
  <c r="G189" i="13" s="1"/>
  <c r="G192" i="13" s="1"/>
  <c r="H186" i="13"/>
  <c r="H187" i="13"/>
  <c r="H188" i="13"/>
  <c r="H57" i="13"/>
  <c r="H71" i="13" s="1"/>
  <c r="G37" i="13"/>
  <c r="G99" i="13"/>
  <c r="G57" i="13"/>
  <c r="G71" i="13" s="1"/>
  <c r="G123" i="13"/>
  <c r="H37" i="13"/>
  <c r="H99" i="13"/>
  <c r="H123" i="13"/>
  <c r="H173" i="13" l="1"/>
  <c r="G126" i="13"/>
  <c r="G40" i="14"/>
  <c r="G50" i="14" s="1"/>
  <c r="E54" i="14" s="1"/>
  <c r="H50" i="14"/>
  <c r="H172" i="13"/>
  <c r="H28" i="14"/>
  <c r="E32" i="14"/>
  <c r="H126" i="13"/>
  <c r="H40" i="14"/>
  <c r="H27" i="14"/>
  <c r="H26" i="14"/>
  <c r="H25" i="14"/>
  <c r="E22" i="14"/>
  <c r="G191" i="13"/>
  <c r="G197" i="13" s="1"/>
  <c r="G173" i="13"/>
  <c r="G172" i="13"/>
  <c r="H192" i="13"/>
  <c r="H191" i="13"/>
  <c r="H72" i="13"/>
  <c r="G72" i="13"/>
  <c r="G128" i="13" s="1"/>
  <c r="AJ52" i="9"/>
  <c r="AK52" i="9"/>
  <c r="AL52" i="9"/>
  <c r="AM52" i="9"/>
  <c r="AN52" i="9"/>
  <c r="AO52" i="9"/>
  <c r="AP52" i="9"/>
  <c r="AQ52" i="9"/>
  <c r="AR52" i="9"/>
  <c r="AS52" i="9"/>
  <c r="AT52" i="9"/>
  <c r="AU52" i="9"/>
  <c r="AV52" i="9"/>
  <c r="AW52" i="9"/>
  <c r="AX52" i="9"/>
  <c r="AY52" i="9"/>
  <c r="AZ52" i="9"/>
  <c r="BA52" i="9"/>
  <c r="BB52" i="9"/>
  <c r="BC52" i="9"/>
  <c r="BD52" i="9"/>
  <c r="BE52" i="9"/>
  <c r="BF52" i="9"/>
  <c r="BG52" i="9"/>
  <c r="BH52" i="9"/>
  <c r="AJ59" i="9"/>
  <c r="AJ62" i="9" s="1"/>
  <c r="AK59" i="9"/>
  <c r="AK62" i="9" s="1"/>
  <c r="AL59" i="9"/>
  <c r="AL62" i="9" s="1"/>
  <c r="AM59" i="9"/>
  <c r="AM62" i="9" s="1"/>
  <c r="AN59" i="9"/>
  <c r="AN62" i="9" s="1"/>
  <c r="AO59" i="9"/>
  <c r="AO62" i="9" s="1"/>
  <c r="AP59" i="9"/>
  <c r="AP62" i="9" s="1"/>
  <c r="AQ59" i="9"/>
  <c r="AQ62" i="9" s="1"/>
  <c r="AR59" i="9"/>
  <c r="AR62" i="9" s="1"/>
  <c r="AS59" i="9"/>
  <c r="AS62" i="9" s="1"/>
  <c r="AT59" i="9"/>
  <c r="AT62" i="9" s="1"/>
  <c r="AU59" i="9"/>
  <c r="AU62" i="9" s="1"/>
  <c r="AV59" i="9"/>
  <c r="AV62" i="9" s="1"/>
  <c r="AW59" i="9"/>
  <c r="AW62" i="9" s="1"/>
  <c r="AX59" i="9"/>
  <c r="AX62" i="9" s="1"/>
  <c r="AY59" i="9"/>
  <c r="AY62" i="9" s="1"/>
  <c r="AZ59" i="9"/>
  <c r="AZ62" i="9" s="1"/>
  <c r="BA59" i="9"/>
  <c r="BA62" i="9" s="1"/>
  <c r="BB59" i="9"/>
  <c r="BB62" i="9" s="1"/>
  <c r="BC59" i="9"/>
  <c r="BC62" i="9" s="1"/>
  <c r="BD59" i="9"/>
  <c r="BD62" i="9" s="1"/>
  <c r="BE59" i="9"/>
  <c r="BE62" i="9" s="1"/>
  <c r="BF59" i="9"/>
  <c r="BF62" i="9" s="1"/>
  <c r="BG59" i="9"/>
  <c r="BG62" i="9" s="1"/>
  <c r="BH59" i="9"/>
  <c r="BH62" i="9" s="1"/>
  <c r="E29" i="14" l="1"/>
  <c r="H128" i="13"/>
  <c r="H197" i="13"/>
  <c r="G198" i="13"/>
  <c r="H198" i="13"/>
  <c r="L52" i="9"/>
  <c r="M52" i="9"/>
  <c r="N52" i="9"/>
  <c r="O52" i="9"/>
  <c r="P52" i="9"/>
  <c r="Q52" i="9"/>
  <c r="R52" i="9"/>
  <c r="S52" i="9"/>
  <c r="T52" i="9"/>
  <c r="U52" i="9"/>
  <c r="V52" i="9"/>
  <c r="W52" i="9"/>
  <c r="X52" i="9"/>
  <c r="Y52" i="9"/>
  <c r="Z52" i="9"/>
  <c r="AA52" i="9"/>
  <c r="AB52" i="9"/>
  <c r="AC52" i="9"/>
  <c r="AD52" i="9"/>
  <c r="AE52" i="9"/>
  <c r="AF52" i="9"/>
  <c r="AG52" i="9"/>
  <c r="AH52" i="9"/>
  <c r="AI52" i="9"/>
  <c r="K52" i="9"/>
  <c r="L9" i="9" l="1"/>
  <c r="M9" i="9" l="1"/>
  <c r="N9" i="9" l="1"/>
  <c r="O9" i="9" l="1"/>
  <c r="P9" i="9" s="1"/>
  <c r="Q9" i="9" l="1"/>
  <c r="R9" i="9" l="1"/>
  <c r="S9" i="9" l="1"/>
  <c r="T9" i="9" l="1"/>
  <c r="U9" i="9" l="1"/>
  <c r="V9" i="9" l="1"/>
  <c r="W9" i="9" l="1"/>
  <c r="X9" i="9" l="1"/>
  <c r="Y9" i="9" l="1"/>
  <c r="Z9" i="9" l="1"/>
  <c r="AA9" i="9" l="1"/>
  <c r="AB9" i="9" l="1"/>
  <c r="AC9" i="9" l="1"/>
  <c r="AD9" i="9" l="1"/>
  <c r="AE9" i="9" l="1"/>
  <c r="AF9" i="9" l="1"/>
  <c r="AG9" i="9" l="1"/>
  <c r="AH9" i="9" l="1"/>
  <c r="AI9" i="9" l="1"/>
  <c r="AJ9" i="9" l="1"/>
  <c r="AK9" i="9" l="1"/>
  <c r="N59" i="9"/>
  <c r="N62" i="9" s="1"/>
  <c r="O59" i="9"/>
  <c r="O62" i="9" s="1"/>
  <c r="P59" i="9"/>
  <c r="P62" i="9" s="1"/>
  <c r="Q59" i="9"/>
  <c r="Q62" i="9" s="1"/>
  <c r="R59" i="9"/>
  <c r="R62" i="9" s="1"/>
  <c r="S59" i="9"/>
  <c r="S62" i="9" s="1"/>
  <c r="T59" i="9"/>
  <c r="T62" i="9" s="1"/>
  <c r="U59" i="9"/>
  <c r="U62" i="9" s="1"/>
  <c r="V59" i="9"/>
  <c r="V62" i="9" s="1"/>
  <c r="W59" i="9"/>
  <c r="W62" i="9" s="1"/>
  <c r="X59" i="9"/>
  <c r="X62" i="9" s="1"/>
  <c r="Y59" i="9"/>
  <c r="Y62" i="9" s="1"/>
  <c r="Z59" i="9"/>
  <c r="Z62" i="9" s="1"/>
  <c r="AA59" i="9"/>
  <c r="AA62" i="9" s="1"/>
  <c r="AB59" i="9"/>
  <c r="AB62" i="9" s="1"/>
  <c r="N87" i="9"/>
  <c r="M87" i="9"/>
  <c r="AL9" i="9" l="1"/>
  <c r="AM9" i="9" l="1"/>
  <c r="F157" i="10"/>
  <c r="AN9" i="9" l="1"/>
  <c r="F155" i="10"/>
  <c r="F117" i="10" l="1"/>
  <c r="F145" i="10"/>
  <c r="F114" i="10" s="1"/>
  <c r="F112" i="10" s="1"/>
  <c r="AO9" i="9"/>
  <c r="K87" i="9"/>
  <c r="F132" i="10" l="1"/>
  <c r="AP9" i="9"/>
  <c r="L87" i="9"/>
  <c r="AQ9" i="9" l="1"/>
  <c r="AR9" i="9" l="1"/>
  <c r="AS9" i="9" l="1"/>
  <c r="AI59" i="9"/>
  <c r="AI62" i="9" s="1"/>
  <c r="AH59" i="9"/>
  <c r="AH62" i="9" s="1"/>
  <c r="AG59" i="9"/>
  <c r="AG62" i="9" s="1"/>
  <c r="AF59" i="9"/>
  <c r="AF62" i="9" s="1"/>
  <c r="AE59" i="9"/>
  <c r="AE62" i="9" s="1"/>
  <c r="AD59" i="9"/>
  <c r="AD62" i="9" s="1"/>
  <c r="AC59" i="9"/>
  <c r="AC62" i="9" s="1"/>
  <c r="M59" i="9"/>
  <c r="M62" i="9" s="1"/>
  <c r="L59" i="9"/>
  <c r="L62" i="9" s="1"/>
  <c r="K59" i="9"/>
  <c r="K62" i="9" s="1"/>
  <c r="G36" i="9"/>
  <c r="H22" i="9" l="1"/>
  <c r="H24" i="9"/>
  <c r="H25" i="9"/>
  <c r="H23" i="9"/>
  <c r="H27" i="9"/>
  <c r="H26" i="9"/>
  <c r="AT9" i="9"/>
  <c r="H28" i="9"/>
  <c r="H32" i="9"/>
  <c r="H19" i="9"/>
  <c r="H20" i="9"/>
  <c r="H30" i="9"/>
  <c r="H34" i="9"/>
  <c r="H21" i="9"/>
  <c r="H31" i="9"/>
  <c r="H35" i="9"/>
  <c r="H29" i="9"/>
  <c r="H33" i="9"/>
  <c r="H36" i="9" l="1"/>
  <c r="AU9" i="9"/>
  <c r="L71" i="9" l="1"/>
  <c r="O69" i="9"/>
  <c r="AE69" i="9"/>
  <c r="AU69" i="9"/>
  <c r="M71" i="9"/>
  <c r="P69" i="9"/>
  <c r="AF69" i="9"/>
  <c r="AP71" i="9"/>
  <c r="Y69" i="9"/>
  <c r="AO69" i="9"/>
  <c r="AU71" i="9"/>
  <c r="N69" i="9"/>
  <c r="AD69" i="9"/>
  <c r="AT69" i="9"/>
  <c r="S71" i="9"/>
  <c r="S73" i="9" s="1"/>
  <c r="X71" i="9"/>
  <c r="Z71" i="9"/>
  <c r="P71" i="9"/>
  <c r="S69" i="9"/>
  <c r="AI69" i="9"/>
  <c r="Q71" i="9"/>
  <c r="T69" i="9"/>
  <c r="AJ69" i="9"/>
  <c r="AT71" i="9"/>
  <c r="M69" i="9"/>
  <c r="AC69" i="9"/>
  <c r="AS69" i="9"/>
  <c r="O71" i="9"/>
  <c r="R69" i="9"/>
  <c r="AH69" i="9"/>
  <c r="U71" i="9"/>
  <c r="W71" i="9"/>
  <c r="R71" i="9"/>
  <c r="AN71" i="9"/>
  <c r="W69" i="9"/>
  <c r="AM69" i="9"/>
  <c r="AO71" i="9"/>
  <c r="X69" i="9"/>
  <c r="AN69" i="9"/>
  <c r="N71" i="9"/>
  <c r="N73" i="9" s="1"/>
  <c r="Q69" i="9"/>
  <c r="AG69" i="9"/>
  <c r="AM71" i="9"/>
  <c r="V69" i="9"/>
  <c r="AL69" i="9"/>
  <c r="AK71" i="9"/>
  <c r="AB71" i="9"/>
  <c r="V71" i="9"/>
  <c r="Y71" i="9"/>
  <c r="Y73" i="9" s="1"/>
  <c r="AR71" i="9"/>
  <c r="AA69" i="9"/>
  <c r="AQ69" i="9"/>
  <c r="AS71" i="9"/>
  <c r="AS73" i="9" s="1"/>
  <c r="L69" i="9"/>
  <c r="AB69" i="9"/>
  <c r="AR69" i="9"/>
  <c r="AL71" i="9"/>
  <c r="U69" i="9"/>
  <c r="AK69" i="9"/>
  <c r="AQ71" i="9"/>
  <c r="AQ73" i="9" s="1"/>
  <c r="AJ71" i="9"/>
  <c r="AA71" i="9"/>
  <c r="Z69" i="9"/>
  <c r="T71" i="9"/>
  <c r="AP69" i="9"/>
  <c r="AD71" i="9"/>
  <c r="AF71" i="9"/>
  <c r="AH71" i="9"/>
  <c r="AC71" i="9"/>
  <c r="AE71" i="9"/>
  <c r="AG71" i="9"/>
  <c r="AI71" i="9"/>
  <c r="AI73" i="9" s="1"/>
  <c r="P82" i="9"/>
  <c r="AF82" i="9"/>
  <c r="O82" i="9"/>
  <c r="AI82" i="9"/>
  <c r="K71" i="9"/>
  <c r="Y82" i="9"/>
  <c r="AO82" i="9"/>
  <c r="AU82" i="9"/>
  <c r="R82" i="9"/>
  <c r="AH82" i="9"/>
  <c r="X82" i="9"/>
  <c r="AG82" i="9"/>
  <c r="AA82" i="9"/>
  <c r="Z82" i="9"/>
  <c r="AP82" i="9"/>
  <c r="L82" i="9"/>
  <c r="AK82" i="9"/>
  <c r="AM82" i="9"/>
  <c r="AD82" i="9"/>
  <c r="T82" i="9"/>
  <c r="AJ82" i="9"/>
  <c r="S82" i="9"/>
  <c r="AQ82" i="9"/>
  <c r="M82" i="9"/>
  <c r="AC82" i="9"/>
  <c r="AS82" i="9"/>
  <c r="K82" i="9"/>
  <c r="V82" i="9"/>
  <c r="AL82" i="9"/>
  <c r="AN82" i="9"/>
  <c r="W82" i="9"/>
  <c r="Q82" i="9"/>
  <c r="K69" i="9"/>
  <c r="AB82" i="9"/>
  <c r="AR82" i="9"/>
  <c r="AE82" i="9"/>
  <c r="U82" i="9"/>
  <c r="N82" i="9"/>
  <c r="AT82" i="9"/>
  <c r="AV9" i="9"/>
  <c r="AV71" i="9" s="1"/>
  <c r="AG73" i="9" l="1"/>
  <c r="U73" i="9"/>
  <c r="AC73" i="9"/>
  <c r="AO73" i="9"/>
  <c r="AO89" i="9" s="1"/>
  <c r="AO95" i="9" s="1"/>
  <c r="O73" i="9"/>
  <c r="V73" i="9"/>
  <c r="T73" i="9"/>
  <c r="T89" i="9" s="1"/>
  <c r="T95" i="9" s="1"/>
  <c r="AH73" i="9"/>
  <c r="AD73" i="9"/>
  <c r="W73" i="9"/>
  <c r="W89" i="9" s="1"/>
  <c r="W95" i="9" s="1"/>
  <c r="AE73" i="9"/>
  <c r="AE89" i="9" s="1"/>
  <c r="AE95" i="9" s="1"/>
  <c r="AA73" i="9"/>
  <c r="AA89" i="9" s="1"/>
  <c r="AA95" i="9" s="1"/>
  <c r="AL73" i="9"/>
  <c r="AL89" i="9" s="1"/>
  <c r="AL95" i="9" s="1"/>
  <c r="AK73" i="9"/>
  <c r="AK89" i="9" s="1"/>
  <c r="AK95" i="9" s="1"/>
  <c r="AT73" i="9"/>
  <c r="AT89" i="9" s="1"/>
  <c r="AT95" i="9" s="1"/>
  <c r="X73" i="9"/>
  <c r="X89" i="9" s="1"/>
  <c r="X95" i="9" s="1"/>
  <c r="AP73" i="9"/>
  <c r="Q73" i="9"/>
  <c r="M73" i="9"/>
  <c r="M89" i="9" s="1"/>
  <c r="M95" i="9" s="1"/>
  <c r="AB73" i="9"/>
  <c r="AB89" i="9" s="1"/>
  <c r="AB95" i="9" s="1"/>
  <c r="AJ73" i="9"/>
  <c r="AJ89" i="9" s="1"/>
  <c r="AJ95" i="9" s="1"/>
  <c r="K73" i="9"/>
  <c r="K89" i="9" s="1"/>
  <c r="K95" i="9" s="1"/>
  <c r="K96" i="9" s="1"/>
  <c r="AF73" i="9"/>
  <c r="AF89" i="9" s="1"/>
  <c r="AF95" i="9" s="1"/>
  <c r="AM73" i="9"/>
  <c r="AM89" i="9" s="1"/>
  <c r="AM95" i="9" s="1"/>
  <c r="AU73" i="9"/>
  <c r="AR73" i="9"/>
  <c r="AR89" i="9" s="1"/>
  <c r="AR95" i="9" s="1"/>
  <c r="AN73" i="9"/>
  <c r="P73" i="9"/>
  <c r="P89" i="9" s="1"/>
  <c r="P95" i="9" s="1"/>
  <c r="R73" i="9"/>
  <c r="R89" i="9" s="1"/>
  <c r="R95" i="9" s="1"/>
  <c r="Z73" i="9"/>
  <c r="Z89" i="9" s="1"/>
  <c r="Z95" i="9" s="1"/>
  <c r="L73" i="9"/>
  <c r="L89" i="9" s="1"/>
  <c r="L95" i="9" s="1"/>
  <c r="AV82" i="9"/>
  <c r="AV69" i="9"/>
  <c r="AV73" i="9" s="1"/>
  <c r="Y89" i="9"/>
  <c r="Y95" i="9" s="1"/>
  <c r="AN89" i="9"/>
  <c r="AN95" i="9" s="1"/>
  <c r="U89" i="9"/>
  <c r="U95" i="9" s="1"/>
  <c r="AQ89" i="9"/>
  <c r="AQ95" i="9" s="1"/>
  <c r="AS89" i="9"/>
  <c r="AS95" i="9" s="1"/>
  <c r="AC89" i="9"/>
  <c r="AC95" i="9" s="1"/>
  <c r="AI89" i="9"/>
  <c r="AI95" i="9" s="1"/>
  <c r="S89" i="9"/>
  <c r="S95" i="9" s="1"/>
  <c r="AD89" i="9"/>
  <c r="AD95" i="9" s="1"/>
  <c r="N89" i="9"/>
  <c r="N95" i="9" s="1"/>
  <c r="V89" i="9"/>
  <c r="V95" i="9" s="1"/>
  <c r="Q89" i="9"/>
  <c r="Q95" i="9" s="1"/>
  <c r="AH89" i="9"/>
  <c r="AH95" i="9" s="1"/>
  <c r="AU89" i="9"/>
  <c r="AU95" i="9" s="1"/>
  <c r="O89" i="9"/>
  <c r="O95" i="9" s="1"/>
  <c r="AW9" i="9"/>
  <c r="AW69" i="9" l="1"/>
  <c r="AW82" i="9"/>
  <c r="AW71" i="9"/>
  <c r="L96" i="9"/>
  <c r="M96" i="9" s="1"/>
  <c r="N96" i="9" s="1"/>
  <c r="O96" i="9" s="1"/>
  <c r="P96" i="9" s="1"/>
  <c r="Q96" i="9" s="1"/>
  <c r="R96" i="9" s="1"/>
  <c r="S96" i="9" s="1"/>
  <c r="T96" i="9" s="1"/>
  <c r="U96" i="9" s="1"/>
  <c r="V96" i="9" s="1"/>
  <c r="W96" i="9" s="1"/>
  <c r="X96" i="9" s="1"/>
  <c r="Y96" i="9" s="1"/>
  <c r="Z96" i="9" s="1"/>
  <c r="AA96" i="9" s="1"/>
  <c r="AB96" i="9" s="1"/>
  <c r="AC96" i="9" s="1"/>
  <c r="AD96" i="9" s="1"/>
  <c r="AE96" i="9" s="1"/>
  <c r="AF96" i="9" s="1"/>
  <c r="AP89" i="9"/>
  <c r="AP95" i="9" s="1"/>
  <c r="AG89" i="9"/>
  <c r="AG95" i="9" s="1"/>
  <c r="AV89" i="9"/>
  <c r="AV95" i="9" s="1"/>
  <c r="AX9" i="9"/>
  <c r="AW73" i="9" l="1"/>
  <c r="AW89" i="9" s="1"/>
  <c r="AW95" i="9" s="1"/>
  <c r="AX71" i="9"/>
  <c r="AX69" i="9"/>
  <c r="AX82" i="9"/>
  <c r="AG96" i="9"/>
  <c r="AH96" i="9" s="1"/>
  <c r="AI96" i="9" s="1"/>
  <c r="AJ96" i="9" s="1"/>
  <c r="AK96" i="9" s="1"/>
  <c r="AL96" i="9" s="1"/>
  <c r="AM96" i="9" s="1"/>
  <c r="AN96" i="9" s="1"/>
  <c r="AO96" i="9" s="1"/>
  <c r="AP96" i="9" s="1"/>
  <c r="AQ96" i="9" s="1"/>
  <c r="AR96" i="9" s="1"/>
  <c r="AS96" i="9" s="1"/>
  <c r="AT96" i="9" s="1"/>
  <c r="AU96" i="9" s="1"/>
  <c r="AV96" i="9" s="1"/>
  <c r="AY9" i="9"/>
  <c r="AX73" i="9" l="1"/>
  <c r="AX89" i="9" s="1"/>
  <c r="AX95" i="9" s="1"/>
  <c r="AY82" i="9"/>
  <c r="AY69" i="9"/>
  <c r="AY71" i="9"/>
  <c r="AW96" i="9"/>
  <c r="AZ9" i="9"/>
  <c r="AY73" i="9" l="1"/>
  <c r="AY89" i="9" s="1"/>
  <c r="AY95" i="9" s="1"/>
  <c r="AZ71" i="9"/>
  <c r="AZ69" i="9"/>
  <c r="AZ82" i="9"/>
  <c r="AX96" i="9"/>
  <c r="BA9" i="9"/>
  <c r="AZ73" i="9" l="1"/>
  <c r="AZ89" i="9" s="1"/>
  <c r="AZ95" i="9" s="1"/>
  <c r="BA82" i="9"/>
  <c r="BA69" i="9"/>
  <c r="BA71" i="9"/>
  <c r="AY96" i="9"/>
  <c r="BB9" i="9"/>
  <c r="BA73" i="9" l="1"/>
  <c r="BA89" i="9" s="1"/>
  <c r="BA95" i="9" s="1"/>
  <c r="BB71" i="9"/>
  <c r="BB82" i="9"/>
  <c r="BB69" i="9"/>
  <c r="AZ96" i="9"/>
  <c r="BC9" i="9"/>
  <c r="BB73" i="9" l="1"/>
  <c r="BB89" i="9" s="1"/>
  <c r="BB95" i="9" s="1"/>
  <c r="BC69" i="9"/>
  <c r="BC71" i="9"/>
  <c r="BC82" i="9"/>
  <c r="BA96" i="9"/>
  <c r="BD9" i="9"/>
  <c r="BC73" i="9" l="1"/>
  <c r="BC89" i="9" s="1"/>
  <c r="BC95" i="9" s="1"/>
  <c r="BD82" i="9"/>
  <c r="BD71" i="9"/>
  <c r="BD69" i="9"/>
  <c r="BB96" i="9"/>
  <c r="BE9" i="9"/>
  <c r="BD73" i="9" l="1"/>
  <c r="BD89" i="9" s="1"/>
  <c r="BD95" i="9" s="1"/>
  <c r="BE82" i="9"/>
  <c r="BE71" i="9"/>
  <c r="BE69" i="9"/>
  <c r="BC96" i="9"/>
  <c r="BF9" i="9"/>
  <c r="BE73" i="9" l="1"/>
  <c r="BE89" i="9" s="1"/>
  <c r="BE95" i="9" s="1"/>
  <c r="BF69" i="9"/>
  <c r="BF71" i="9"/>
  <c r="BF82" i="9"/>
  <c r="BD96" i="9"/>
  <c r="BG9" i="9"/>
  <c r="BF73" i="9" l="1"/>
  <c r="BF89" i="9" s="1"/>
  <c r="BF95" i="9" s="1"/>
  <c r="BG82" i="9"/>
  <c r="BG69" i="9"/>
  <c r="BG71" i="9"/>
  <c r="BE96" i="9"/>
  <c r="BH9" i="9"/>
  <c r="BG73" i="9" l="1"/>
  <c r="BG89" i="9" s="1"/>
  <c r="BG95" i="9" s="1"/>
  <c r="BH71" i="9"/>
  <c r="BH69" i="9"/>
  <c r="BH82" i="9"/>
  <c r="BF96" i="9"/>
  <c r="BH73" i="9" l="1"/>
  <c r="BH89" i="9" s="1"/>
  <c r="BH95" i="9" s="1"/>
  <c r="BG96" i="9"/>
  <c r="BH96" i="9" l="1"/>
  <c r="E99" i="9" l="1"/>
  <c r="E98" i="9"/>
</calcChain>
</file>

<file path=xl/sharedStrings.xml><?xml version="1.0" encoding="utf-8"?>
<sst xmlns="http://schemas.openxmlformats.org/spreadsheetml/2006/main" count="1500" uniqueCount="535">
  <si>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</si>
  <si>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</si>
  <si>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</si>
  <si>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</si>
  <si>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</si>
  <si>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t>
  </si>
  <si>
    <t>Se calculează Rezultatul total acumulat al solicitantului</t>
  </si>
  <si>
    <t>Rezultatul reportat</t>
  </si>
  <si>
    <t>Rezultatul exercitiului financiar</t>
  </si>
  <si>
    <t>Rezultatul total acumulat</t>
  </si>
  <si>
    <t>Rezultat:</t>
  </si>
  <si>
    <t>ii)</t>
  </si>
  <si>
    <t>Capital social subscris si varsat</t>
  </si>
  <si>
    <t>Rezerve</t>
  </si>
  <si>
    <t>iii)</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</si>
  <si>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</si>
  <si>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</si>
  <si>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</si>
  <si>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</si>
  <si>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A. ACTIVE IMOBILIZATE</t>
  </si>
  <si>
    <t>(+)</t>
  </si>
  <si>
    <t>TOTAL ACTIVE IMOBILIZATE</t>
  </si>
  <si>
    <t>B. ACTIVE CIRCULANTE</t>
  </si>
  <si>
    <t>TOTAL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</si>
  <si>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</si>
  <si>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</si>
  <si>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</si>
  <si>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</si>
  <si>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</si>
  <si>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</si>
  <si>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J. CAPITAL SI REZERVE</t>
  </si>
  <si>
    <t>(-)</t>
  </si>
  <si>
    <t>TOTAL CAPITALURI PROPRII</t>
  </si>
  <si>
    <t>CHECK</t>
  </si>
  <si>
    <t>N</t>
  </si>
  <si>
    <t>Rezerve din reevaluare</t>
  </si>
  <si>
    <r>
      <t>"</t>
    </r>
    <r>
      <rPr>
        <b/>
        <sz val="11"/>
        <color rgb="FFFF0000"/>
        <rFont val="Arial Narrow"/>
        <family val="2"/>
      </rPr>
      <t>ERROR</t>
    </r>
    <r>
      <rPr>
        <sz val="11"/>
        <color theme="1"/>
        <rFont val="Arial Narrow"/>
        <family val="2"/>
      </rPr>
      <t>";</t>
    </r>
  </si>
  <si>
    <t>- simbolurile (+) sau (-) din fata unor randuri indica semnul cu care trebuie introdusa suma in tabel.</t>
  </si>
  <si>
    <t>BILANT (cod 10)</t>
  </si>
  <si>
    <t>N = anul anterior depunerii cererii de finantare</t>
  </si>
  <si>
    <t>N-1</t>
  </si>
  <si>
    <t>În cazul unei întreprinderi care nu este un IMM, atunci când, în ultimii doi ani:
1. raportul datorii/capitaluri proprii al întreprinderii este mai mare de 7,5; și
2. capacitatea de acoperire a dobânzilor calculată pe baza EBITDA se situează sub valoarea 1,0</t>
  </si>
  <si>
    <t>a</t>
  </si>
  <si>
    <t>b</t>
  </si>
  <si>
    <t>c</t>
  </si>
  <si>
    <t>A</t>
  </si>
  <si>
    <t>CAPITALURI PROPRII</t>
  </si>
  <si>
    <t>Datorii curente</t>
  </si>
  <si>
    <t>Datorii necurente</t>
  </si>
  <si>
    <t>B</t>
  </si>
  <si>
    <t>DATORII TOTALE</t>
  </si>
  <si>
    <t>Cheltuieli cu dobanzile</t>
  </si>
  <si>
    <t>Profit net</t>
  </si>
  <si>
    <t>Cheltuieli cu impozitele</t>
  </si>
  <si>
    <t>Cheltuieli cu amortizarea</t>
  </si>
  <si>
    <t>C</t>
  </si>
  <si>
    <t>EBITDA</t>
  </si>
  <si>
    <t>d</t>
  </si>
  <si>
    <t>RAPORTUL DATORII/CAPITALURI PROPRII</t>
  </si>
  <si>
    <t>CAPACITATEA DE ACOPERIRE A DOBANZILOR</t>
  </si>
  <si>
    <t>AN PROIECTIE</t>
  </si>
  <si>
    <t>UM</t>
  </si>
  <si>
    <t>CALCUL DURATA DE VIATA ECONOMICA A PROIECTULUI</t>
  </si>
  <si>
    <t>Active corporale si active necorporale</t>
  </si>
  <si>
    <t>Durata de utilizare (ani)</t>
  </si>
  <si>
    <t>Valoare de inventar (lei)</t>
  </si>
  <si>
    <t>Durata medie de viata ani)</t>
  </si>
  <si>
    <t>[denumire activ corporal/necorporal]</t>
  </si>
  <si>
    <t>TOTAL</t>
  </si>
  <si>
    <t>lei/an</t>
  </si>
  <si>
    <t>Cheltuieli materiale</t>
  </si>
  <si>
    <t>Cheltuieli cu utilitatile</t>
  </si>
  <si>
    <t>Cheltuieli de personal</t>
  </si>
  <si>
    <t>Cheltuieli cu mentenanta si reparatiile</t>
  </si>
  <si>
    <t>[se vor detalia]</t>
  </si>
  <si>
    <t xml:space="preserve">CALCULUL FLUXULUI DE NUMERAR NET </t>
  </si>
  <si>
    <t>Denumirea capitolelor şi subcapitolelor</t>
  </si>
  <si>
    <t>Cheltuieli eligibile</t>
  </si>
  <si>
    <t>Total eligibil</t>
  </si>
  <si>
    <t>Cheltuieli neeligibile</t>
  </si>
  <si>
    <t>Total neeligibil</t>
  </si>
  <si>
    <t>PLANUL DE FINANTARE (lei cu TVA)</t>
  </si>
  <si>
    <t>Baza</t>
  </si>
  <si>
    <t>TVA elig.</t>
  </si>
  <si>
    <t>TVA ne-elig.</t>
  </si>
  <si>
    <t>TOTAL GENERAL</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</si>
  <si>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</si>
  <si>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</si>
  <si>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</si>
  <si>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</si>
  <si>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</si>
  <si>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</si>
  <si>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</si>
  <si>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</si>
  <si>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</si>
  <si>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</si>
  <si>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</si>
  <si>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</si>
  <si>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</si>
  <si>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</si>
  <si>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</si>
  <si>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</si>
  <si>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Auditul financiar</t>
  </si>
  <si>
    <t>FLUX DE NUMERAR NET CUMULAT</t>
  </si>
  <si>
    <t>Calcul durata de operare a proiectului</t>
  </si>
  <si>
    <t>Durata de implementare a proiectului</t>
  </si>
  <si>
    <t>1</t>
  </si>
  <si>
    <t xml:space="preserve">Valoarea totala eligibilă, inclusiv TVA aferenta  </t>
  </si>
  <si>
    <t>III.a.</t>
  </si>
  <si>
    <t>III.b.</t>
  </si>
  <si>
    <t>BH</t>
  </si>
  <si>
    <t>CJ</t>
  </si>
  <si>
    <t>BN</t>
  </si>
  <si>
    <t>MM</t>
  </si>
  <si>
    <t>SM</t>
  </si>
  <si>
    <t>SJ</t>
  </si>
  <si>
    <t>MIJLOCIE</t>
  </si>
  <si>
    <t xml:space="preserve">Venituri din operare </t>
  </si>
  <si>
    <t xml:space="preserve">Cheltuieli din operare </t>
  </si>
  <si>
    <t>4. Fond comercial negativ</t>
  </si>
  <si>
    <t>SITUATII FINANCIARE INCHEIATE DE SOCIETATI INFIINTATE IN BAZA LEGII NR. 31/1990</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</si>
  <si>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</si>
  <si>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</si>
  <si>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</si>
  <si>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</si>
  <si>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</si>
  <si>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</si>
  <si>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 IMOBILIZĂRI NECORPORALE</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</si>
  <si>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</si>
  <si>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</si>
  <si>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</si>
  <si>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</si>
  <si>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</si>
  <si>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</si>
  <si>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</si>
  <si>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</si>
  <si>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</si>
  <si>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</si>
  <si>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</si>
  <si>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</si>
  <si>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</si>
  <si>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</si>
  <si>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</si>
  <si>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</si>
  <si>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</si>
  <si>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</si>
  <si>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</si>
  <si>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</si>
  <si>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</si>
  <si>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</si>
  <si>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</si>
  <si>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</si>
  <si>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</si>
  <si>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</si>
  <si>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</si>
  <si>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</si>
  <si>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</si>
  <si>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</si>
  <si>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</si>
  <si>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</si>
  <si>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</si>
  <si>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</si>
  <si>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</si>
  <si>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</si>
  <si>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</si>
  <si>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</si>
  <si>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</si>
  <si>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</si>
  <si>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</si>
  <si>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</si>
  <si>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</si>
  <si>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</si>
  <si>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</si>
  <si>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</si>
  <si>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</si>
  <si>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</si>
  <si>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</si>
  <si>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</si>
  <si>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</si>
  <si>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</si>
  <si>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</si>
  <si>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</si>
  <si>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</si>
  <si>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</si>
  <si>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</si>
  <si>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</si>
  <si>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</si>
  <si>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</si>
  <si>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</si>
  <si>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</si>
  <si>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</si>
  <si>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</si>
  <si>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</si>
  <si>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</si>
  <si>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PIERDEREA REPORTATĂ</t>
  </si>
  <si>
    <t>V. PROFITUL REPORTAT</t>
  </si>
  <si>
    <t>VI. PROFITUL EXERCIȚIULUI FINANCIAR</t>
  </si>
  <si>
    <t>VI. PIERDEREA EXERCIȚIULUI FINANCIAR</t>
  </si>
  <si>
    <t>Repartizarea profitului</t>
  </si>
  <si>
    <t xml:space="preserve">Patrimoniul public </t>
  </si>
  <si>
    <t>Patrimoniu privat</t>
  </si>
  <si>
    <t xml:space="preserve">CAPITALURI - TOTAL </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</si>
  <si>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</si>
  <si>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</si>
  <si>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</si>
  <si>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</si>
  <si>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</si>
  <si>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</si>
  <si>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</si>
  <si>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</si>
  <si>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</si>
  <si>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</si>
  <si>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</si>
  <si>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</si>
  <si>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</si>
  <si>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</si>
  <si>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</si>
  <si>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Alte cheltuieli materiale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</si>
  <si>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</si>
  <si>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</si>
  <si>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</si>
  <si>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</si>
  <si>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</si>
  <si>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</si>
  <si>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</si>
  <si>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</si>
  <si>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</si>
  <si>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</si>
  <si>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</si>
  <si>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</si>
  <si>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</si>
  <si>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</si>
  <si>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</si>
  <si>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</si>
  <si>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</si>
  <si>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</si>
  <si>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</si>
  <si>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Venituri</t>
  </si>
  <si>
    <t>- Cheltuieli</t>
  </si>
  <si>
    <t>CHELTUIELI DE EXPLOATARE - TOTAL</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</si>
  <si>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</si>
  <si>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</si>
  <si>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</si>
  <si>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</si>
  <si>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</si>
  <si>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</si>
  <si>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</si>
  <si>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VENITURI FINANCIARE - TOTAL</t>
  </si>
  <si>
    <t>16. Ajustări de valoare privind imobilizările financiare şi investiţiile financiare deţinute ca active circulante</t>
  </si>
  <si>
    <t>17. Cheltuieli privind dobânzile</t>
  </si>
  <si>
    <t>CHELTUIELI FINANCIARE - TOTAL</t>
  </si>
  <si>
    <t>PROFITUL SAU PIERDEREA FINANCIARA</t>
  </si>
  <si>
    <t>VENITURI TOTALE</t>
  </si>
  <si>
    <t>CHELTUIELI TOTALE</t>
  </si>
  <si>
    <t>Reduceri comerciale primite</t>
  </si>
  <si>
    <t>18. Alte cheltuieli financiare</t>
  </si>
  <si>
    <t>19. PROFITUL SAU PIERDEREA BRUT(Ă)</t>
  </si>
  <si>
    <t>20. Impozitul pe profit</t>
  </si>
  <si>
    <t>22. Alte impozite neprezentate la elementele de mai sus</t>
  </si>
  <si>
    <t>21. Impozitul specific unor activități</t>
  </si>
  <si>
    <t>22. PROFITUL SAU PIERDEREA NET(Ă) A EXERCIŢIULUI FINANCIAR</t>
  </si>
  <si>
    <t>IMM</t>
  </si>
  <si>
    <t>INTREPRINDERE MARE</t>
  </si>
  <si>
    <t>TIP INTREPRINDERE</t>
  </si>
  <si>
    <t>4)</t>
  </si>
  <si>
    <t>Prime de capital</t>
  </si>
  <si>
    <t>PROGRAMUL REGIONAL NORD-VEST 2021-2027</t>
  </si>
  <si>
    <t>MARE</t>
  </si>
  <si>
    <t>MICA</t>
  </si>
  <si>
    <t>Numar de ani cu flux de numerar net CUMULAT pozitiv</t>
  </si>
  <si>
    <t>Numar de ani cu flux de numerar net CUMULAT negativ</t>
  </si>
  <si>
    <t>Imprumuturi asociati</t>
  </si>
  <si>
    <t>Credite bancare</t>
  </si>
  <si>
    <t>Rambursare imprumuturi asociati</t>
  </si>
  <si>
    <t>Rambursari de credite bancare</t>
  </si>
  <si>
    <t>Plati dobanzi bancare</t>
  </si>
  <si>
    <t>FLUX DE NUMERAR NET FINANCIAR</t>
  </si>
  <si>
    <t>FLUX DE NUMERAR INVESTITIONAL</t>
  </si>
  <si>
    <t>FLUX DE NUMERAR NET INVESTITIONAL</t>
  </si>
  <si>
    <t>FLUX BRUT INAINTE DE PLATI PENTRU IMPOZIT PE VENIT SI AJUSTARE TVA</t>
  </si>
  <si>
    <t>FLUX DE NUMERAR NET AL PERIOADEI</t>
  </si>
  <si>
    <t xml:space="preserve">FLUXUL DE NUMERAR DIN ACTIVITATEA FINANCIARA </t>
  </si>
  <si>
    <t>Rambursari de TVA</t>
  </si>
  <si>
    <t>Plati de TVA</t>
  </si>
  <si>
    <t>Cheltuieli pentru achiziţia de active fixe corporale (altele decât terenuri și imobile), pentru dezvoltare experimentală</t>
  </si>
  <si>
    <t>Cheltuieli pentru realizarea studiului de fezabilitate pregatitor pentru cercetare industriala</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</si>
  <si>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</si>
  <si>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</si>
  <si>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6.1</t>
  </si>
  <si>
    <t>6.2</t>
  </si>
  <si>
    <t>CHELTUIELI - AJUTORUL DE STAT PENTRU CERCETARE, DEZVOLTARE SI INOVARE</t>
  </si>
  <si>
    <t>Finanțarea nerambursabilă totală solicitată, din care:</t>
  </si>
  <si>
    <t>III.a</t>
  </si>
  <si>
    <t>III.b</t>
  </si>
  <si>
    <t>III.c</t>
  </si>
  <si>
    <t>Finantare nerambursabila pentru cercetare industriala</t>
  </si>
  <si>
    <t>Finantare nerambursabila pentru dezvoltare experimentala</t>
  </si>
  <si>
    <t>Finantare nerambursabila pentru realizarea de studii de fezabilitate pregătitoare pentru activităţile de cercetare-dezvoltare</t>
  </si>
  <si>
    <t xml:space="preserve">Costuri de investitie </t>
  </si>
  <si>
    <t xml:space="preserve">Cheltuieli cu inlocuirile echipamentelor cu durata scurta de viata </t>
  </si>
  <si>
    <t xml:space="preserve">PROIECTII FINANCIARE </t>
  </si>
  <si>
    <t>VENITURI DIN EXPLOATARE</t>
  </si>
  <si>
    <t>TOTAL VENITURI DIN EXPLOATARE</t>
  </si>
  <si>
    <t>CHELTUIELI DE EXPLOATARE</t>
  </si>
  <si>
    <t>TOTAL CHELTUIELI DE EXPLOATARE</t>
  </si>
  <si>
    <t>Alte cheltuieli de exploatare, din care:</t>
  </si>
  <si>
    <t>Impozit pe venit/profit</t>
  </si>
  <si>
    <t>FLUXUL DE NUMERAR DIN ACTIVITATEA DE EXPLOATARE</t>
  </si>
  <si>
    <t>FLUX DE NUMERAR NET DIN EXPLOATARE</t>
  </si>
  <si>
    <t>CHELTUIELI PENTRU ACTIVITĂȚILE DE CERCETARE INDUSTRIALĂ, CERCETARE EXPERIMENTALĂ ȘI REALIZAREA DE STUDII DE FEZABILITATE PREMERGĂTOARE ACTIVITĂȚII DE CERCETARE, ÎN CONFORMITATE CU ART. 25 DIN REGULAMENTUL (UE) 651/2014</t>
  </si>
  <si>
    <t>CAPITOLUL - Cheltuieli pentru amenajarea terenului</t>
  </si>
  <si>
    <t>CAPITOLUL - Cheltuieli resurse umane</t>
  </si>
  <si>
    <t>Corelare cu Devizul General</t>
  </si>
  <si>
    <t>NA</t>
  </si>
  <si>
    <t>Nr. crt.</t>
  </si>
  <si>
    <t>TOTAL CAPITOL</t>
  </si>
  <si>
    <t>CAPITOLUL - Cheltuieli echipamente/dotari/active corporale</t>
  </si>
  <si>
    <t>Cheltuieli pentru achiziţia de active fixe corporale (altele decât terenuri și imobile), pentru cercetare industriala</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</si>
  <si>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</si>
  <si>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</si>
  <si>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industrială (clădiri)</t>
  </si>
  <si>
    <t>Cheltuieli cu amortizarea pentru dezvoltare experimentală (clădiri)</t>
  </si>
  <si>
    <t>CAPITOLUL - Cheltuieli pentru servicii</t>
  </si>
  <si>
    <t>Cheltuieli aferente cercetării contractuale pentru activități de cercetare industrială, cunoștințelor și brevetelor cumpărate sau obținute cu licență din surse externe</t>
  </si>
  <si>
    <t>Cheltuieli pentru servicii de consultanță și echivalente folosite exclusiv pentru activitățile de cercetare industriala</t>
  </si>
  <si>
    <t>Cheltuieli aferente cercetării contractuale pentru activități de dezvoltare experimentală, cunoștințelor și brevetelor cumpărate sau obținute cu licență din surse externe</t>
  </si>
  <si>
    <t>Cheltuieli pentru servicii consultanță și echivalente folosite exclusiv pentru activitățile de dezvoltare experimentala</t>
  </si>
  <si>
    <t>Cheltuieli pentru realizarea studiului de fezabilitate pregatitor pentru dezvoltare experimentală</t>
  </si>
  <si>
    <t>CAPITOLUL - Cheltuieli sub forma de rate forfetare</t>
  </si>
  <si>
    <t>Cheltuieli sub forma de rata forfetara conform art. 25 din Regulamentul (UE) 651/2014</t>
  </si>
  <si>
    <t>TOTAL CHELTUIELI PENTRU ACTIVITĂȚILE DE CERCETARE INDUSTRIALĂ, CERCETARE EXPERIMENTALĂ ȘI REALIZAREA DE STUDII DE FEZABILITATE PREMERGĂTOARE ACTIVITĂȚII DE CERCETARE</t>
  </si>
  <si>
    <t>CHELTUIELI CU ACTIVE NECORPORALE, CU DETAȘAREA DE PERSONAL, PENTRU SERVICII DE CONSULTANȚĂ, SPRIJINITE PRIN AJUTOR PENTRU INOVARE DESTINATE IMM-URILOR, ÎN CONFORMITATE CU ART. 28 DIN REGULAMENTUL (UE) 651/2014</t>
  </si>
  <si>
    <t>Cheltuieli pentru detașarea de personal cu înaltă calificare de la un organism de cercetare și de difuzare a cunoștințelor sau de la o întreprindere mare</t>
  </si>
  <si>
    <t xml:space="preserve">Cheltuieli pentru obtinerea, validarea si protejarea brevetelor si a altor active necorporale  </t>
  </si>
  <si>
    <t>Costurile pentru serviciile de consultanță în domeniul inovării și pentru serviciile de sprijinire a inovării</t>
  </si>
  <si>
    <t>1.1</t>
  </si>
  <si>
    <t>Obtinerea terenului</t>
  </si>
  <si>
    <t>1.2</t>
  </si>
  <si>
    <t>Amenajarea terenului</t>
  </si>
  <si>
    <t>1.3</t>
  </si>
  <si>
    <t>Amenajări pentru protecţia mediului şi aducerea terenului la starea iniţială</t>
  </si>
  <si>
    <t>1.4</t>
  </si>
  <si>
    <t xml:space="preserve"> Cheltuieli pentru relocarea/protecţia utilităţilor</t>
  </si>
  <si>
    <t xml:space="preserve">TOTAL CAPITOL </t>
  </si>
  <si>
    <t>CAPITOLUL - Cheltuieli pt asigurarea utilităţilor necesare obiectivului</t>
  </si>
  <si>
    <t>2.1</t>
  </si>
  <si>
    <t>Cheltuieli pentru asigurarea utilitatilor necesare obiectivului de investitii</t>
  </si>
  <si>
    <t xml:space="preserve"> TOTAL CAPITOL </t>
  </si>
  <si>
    <t>CAPITOLUL - Cheltuieli pentru proiectare și asistență tehnică</t>
  </si>
  <si>
    <t>3.1.1</t>
  </si>
  <si>
    <t>Studii de teren</t>
  </si>
  <si>
    <t>3.1.2</t>
  </si>
  <si>
    <t>Raport privind impactul asupra mediului</t>
  </si>
  <si>
    <t>3.1.3</t>
  </si>
  <si>
    <t>Alte studii specifice</t>
  </si>
  <si>
    <t>3.2</t>
  </si>
  <si>
    <t>Documentaţii-suport şi cheltuieli pentru obţinerea de avize, acorduri şi autorizaţii</t>
  </si>
  <si>
    <t>3.3</t>
  </si>
  <si>
    <t>Expertizare tehnica</t>
  </si>
  <si>
    <t>3.4</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</si>
  <si>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</si>
  <si>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</si>
  <si>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</si>
  <si>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</si>
  <si>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</si>
  <si>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</si>
  <si>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</si>
  <si>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</si>
  <si>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</si>
  <si>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</si>
  <si>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</si>
  <si>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</si>
  <si>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</si>
  <si>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</si>
  <si>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</si>
  <si>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</si>
  <si>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</si>
  <si>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</si>
  <si>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3.8.1</t>
  </si>
  <si>
    <t>3.8.2</t>
  </si>
  <si>
    <t>Dirigenție de șantier/supervizare</t>
  </si>
  <si>
    <t>CAPITOLUL - Cheltuieli pentru investiţia de bază</t>
  </si>
  <si>
    <t>4.1</t>
  </si>
  <si>
    <t>Construcţii şi instalaţii</t>
  </si>
  <si>
    <t>4.2</t>
  </si>
  <si>
    <t>Montaj utilaje, echipamente tehnologice si functionale</t>
  </si>
  <si>
    <t>4.3</t>
  </si>
  <si>
    <t>Utilaje, echipamente tehnologice şi funcţionale care necesită montaj</t>
  </si>
  <si>
    <t>4.4</t>
  </si>
  <si>
    <t>Utilaje, echipamente tehnologice şi funcţionale care nu necesită montaj si echipamente de transport</t>
  </si>
  <si>
    <t>4.5</t>
  </si>
  <si>
    <t>Dotări</t>
  </si>
  <si>
    <t>4.6</t>
  </si>
  <si>
    <t>Active necorporale</t>
  </si>
  <si>
    <t>CAPITOLUL - Alte cheltuieli</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</si>
  <si>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</si>
  <si>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</si>
  <si>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</si>
  <si>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</si>
  <si>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</si>
  <si>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</si>
  <si>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</si>
  <si>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</si>
  <si>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</si>
  <si>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</si>
  <si>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</si>
  <si>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</si>
  <si>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</si>
  <si>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</si>
  <si>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</si>
  <si>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Cheltuieli diverse și neprevăzute</t>
  </si>
  <si>
    <t>5.4</t>
  </si>
  <si>
    <t>Cheltuieli pentru informare si publicitate</t>
  </si>
  <si>
    <t>CAPITOLUL - Cheltuieli pentru probe tehnologice si teste</t>
  </si>
  <si>
    <t>Pregatirea personalului de exploatare</t>
  </si>
  <si>
    <t>Probe tehnologice si teste</t>
  </si>
  <si>
    <t>CHELTUIELILE DIN DEVIZUL GENERAL PENTRU INVESTIȚIILE DE CONSTRUIRE/MODERNIZARE/EXTINDERE A INFRASTRUCTURII DE CDI</t>
  </si>
  <si>
    <t>TOTAL CHELTUIELI CU ACTIVE NECORPORALE, CU DETAȘAREA DE PERSONAL, PENTRU SERVICII DE CONSULTANȚĂ, SPRIJINITE PRIN AJUTOR PENTRU INOVARE DESTINATE IMM-URILOR</t>
  </si>
  <si>
    <t>TOTALCHELTUIELI DIN DEVIZUL GENERAL PENTRU INVESTIȚIILE DE CONSTRUIRE/MODERNIZARE/EXTINDERE A INFRASTRUCTURII DE CDI</t>
  </si>
  <si>
    <t>PLANUL DE FINANTARE TOTAL PROIECT (lei cu TVA)</t>
  </si>
  <si>
    <t>Anul 1</t>
  </si>
  <si>
    <t>Anul 2</t>
  </si>
  <si>
    <t>Anul 3</t>
  </si>
  <si>
    <t>Anul 4</t>
  </si>
  <si>
    <t>Valoarea totala eligibilă, inclusiv TVA aferenta</t>
  </si>
  <si>
    <t xml:space="preserve">SURSE DE FINANŢARE AJUTOR DE STAT PENTRU PROIECTE DE CERCETARE SI DEZVOLTARE </t>
  </si>
  <si>
    <t>Componenta finanțabilă prin ajutor de stat pentru cercetare si dezvoltare, din care:</t>
  </si>
  <si>
    <t>Cercetare industriala</t>
  </si>
  <si>
    <t>Dezvoltare experimentala</t>
  </si>
  <si>
    <t>Realizare de studii de fezabilitate premergătoare activităților de cercetare-dezvoltare</t>
  </si>
  <si>
    <t>I.b.1.</t>
  </si>
  <si>
    <t>I.b.2.</t>
  </si>
  <si>
    <t>II.c.</t>
  </si>
  <si>
    <t xml:space="preserve">Contribuţia Partenerului 2 la cheltuieli eligibile </t>
  </si>
  <si>
    <t>Contribuţia solicitantului/partenerilor la cheltuieli neeligibile, inclusiv TVA aferenta</t>
  </si>
  <si>
    <t>II.a.1.</t>
  </si>
  <si>
    <t>II.a.2.</t>
  </si>
  <si>
    <t>II.a.3.</t>
  </si>
  <si>
    <t>II.b.1.</t>
  </si>
  <si>
    <t>II.b.2.</t>
  </si>
  <si>
    <t>II.b.3.</t>
  </si>
  <si>
    <t>Contribuţia totală a solicitantului/partenerilor, din care:</t>
  </si>
  <si>
    <t>Partener 2</t>
  </si>
  <si>
    <t>Mare</t>
  </si>
  <si>
    <t>Mijlocie</t>
  </si>
  <si>
    <t>Mica/micro</t>
  </si>
  <si>
    <t>Cercetareindustriala</t>
  </si>
  <si>
    <t>Dezvoltareexperimentala</t>
  </si>
  <si>
    <t>Studii</t>
  </si>
  <si>
    <t>Cercetare</t>
  </si>
  <si>
    <t>Dezvoltare</t>
  </si>
  <si>
    <t xml:space="preserve">Valoarea totala eligibilă, inclusiv TVA aferenta, din care: </t>
  </si>
  <si>
    <t>I.b.1.1.</t>
  </si>
  <si>
    <t>I.b.1.2.</t>
  </si>
  <si>
    <t>I.b.1.3.</t>
  </si>
  <si>
    <t>I.b.2.1.</t>
  </si>
  <si>
    <t>I.b.2.2.</t>
  </si>
  <si>
    <t>I.b.2.3.</t>
  </si>
  <si>
    <t>Cheltuieli eligibile totale aferente Partenerului 2</t>
  </si>
  <si>
    <t>SURSE DE FINANŢARE AJUTOR PENTRU INOVARE DESTINAT IMM-URILOR</t>
  </si>
  <si>
    <t>Anul 5</t>
  </si>
  <si>
    <t>a)</t>
  </si>
  <si>
    <t>scrisa si Macheta financiara, vor prevala valorile din Macheta financiara.</t>
  </si>
  <si>
    <t xml:space="preserve">b) </t>
  </si>
  <si>
    <t>c)</t>
  </si>
  <si>
    <t>Reguli de completare:</t>
  </si>
  <si>
    <t xml:space="preserve">- Macheta financiara este securizata, astfel ca Solicitantul poate introduce valori doar in celulele predefinite, marcate cu culoarea galbena </t>
  </si>
  <si>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</si>
  <si>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d) </t>
  </si>
  <si>
    <t>Ipoteze principale:</t>
  </si>
  <si>
    <t>Perioada de referinta (ani)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</si>
  <si>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</si>
  <si>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</si>
  <si>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</si>
  <si>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</si>
  <si>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monetare generate de operarea infrastructurii finantate prin proiect</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</si>
  <si>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</si>
  <si>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</si>
  <si>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</si>
  <si>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PRIORITATEA 1: O regiune competitivă prin inovare, digitalizare și întreprinderi dinamice</t>
  </si>
  <si>
    <t>OBIECTIV SPECIFIC 1.1: Dezvoltarea și sporirea capacităților de cercetare și inovare și adoptarea tehnologiilor avansate</t>
  </si>
  <si>
    <t>Scopul Machetei financiare este de a sprijini solicitantii in prezentarea proiectiilor financiare din Studiul de piata intr-un format unitar si simplificat. Macheta financiara nu inlocuieste capitolul de analiza si previziune financiara din Studiul de</t>
  </si>
  <si>
    <t>piata, ci sustine si detaliaza ipotezele furnizate la acest capitol. Se recomanda corelarea valorilor si ipotezelor de lucru dintre cele doua documente, avand in vedere ca in cazul identificarii unor neconcordante intre Studiul de piata, partea</t>
  </si>
  <si>
    <t xml:space="preserve">Cursul euro </t>
  </si>
  <si>
    <t>- Foaia de calcul "4-Dificultate_Lider" care identifică pe baza datelor introduse în foaia de calcul "1-Bilant_Lider", dacă Solicitantul sau Liderul de parteneriat, dupa caz, este întreprindere în dificultate</t>
  </si>
  <si>
    <t>- Foaia de calcul "5-Dificultate_partener 1" care identifică pe baza datelor introduse în foaia de calcul "2-Bilant_partener 1", dacă Partenerul 1, dupa caz, este întreprindere în dificultate</t>
  </si>
  <si>
    <t>- Foaia de calcul "6-Dificultate_partener 2" care identifică pe baza datelor introduse în foaia de calcul "3-Bilant_partener 2", dacă Partenerul 2, dupa caz, este întreprindere în dificultate</t>
  </si>
  <si>
    <t>Macheta financiara include 8 foi de calcul, plus prezenta foaie de calcul cu instructiuni:</t>
  </si>
  <si>
    <t>- Foaia de calcul "8-Analiza financiara" care prevede calculul sustenabilitatii financiare a proiectului.</t>
  </si>
  <si>
    <t>- Foaia de calcul "7-Buget cerere" in care Solicitantul va introduce informatii cu privire la bugetul proiectului, planul de finantare si sursele de finantare</t>
  </si>
  <si>
    <t>- Foaia de calcul "2-Bilant_partener 1" în care Partenerul 1, după caz, va introduce valorile din situațiile financiare din ultimii 2 ani calendaristici anteriori anului depunerii cererii de finanțare doar în celulele marcate cu culoarea galbenă</t>
  </si>
  <si>
    <t>- Foaia de calcul "1-Bilant_Lider" în care Solicitantul sau Liderul de parteneriat, după caz, va introduce valorile din situațiile financiare din ultimii 2 ani calendaristici anteriori anului depunerii cererii de finanțare doar în celulele marcate cu culoarea galbenă</t>
  </si>
  <si>
    <t>- Foaia de calcul "3-Bilant_partener 2" în care Partenerul 2, după caz, va introduce valorile din situațiile financiare din ultimii 2 ani calendaristici anteriori anului depunerii cererii de finanțare doar în celulele marcate cu culoarea galbenă</t>
  </si>
  <si>
    <t>Celula H15 + Celula H30</t>
  </si>
  <si>
    <t>Foaia de calcul "8-Analiza financiara"</t>
  </si>
  <si>
    <t>Pentru calculul sustenabilității financiare a întreprinderii ca urmare a implementării proiectului de investiție, se va utiliza un orizont de analiză egal cu suma dintre perioada de implementare a investiției și durata medie de amortizare a activelor achiziționate prin proiect</t>
  </si>
  <si>
    <t>Celulele E19...E29</t>
  </si>
  <si>
    <t>Randurile 39…43</t>
  </si>
  <si>
    <t>Randurile 47…53</t>
  </si>
  <si>
    <t xml:space="preserve">Vor fi prevazute cheltuielile directe, asociate operarii infrastructurii finantate prin proiect si cu caracter monetar. Vor fi avute in vedere atat cheltuielile suplimentare, cat si economiile estimate la cheltuielile actuale (dupa caz). </t>
  </si>
  <si>
    <t>Randul 76</t>
  </si>
  <si>
    <t>Imprumuturi asociati, credite bancare</t>
  </si>
  <si>
    <t>Randurile 66, 67</t>
  </si>
  <si>
    <t>Vor fi prevazute imprumuturile de la asociati sau creditele bancare avute in vedere pentru asigurarea contributiei proprii la proiect si pentru acoperirea deficitului de numerar ocazionat de operarea proiectului.</t>
  </si>
  <si>
    <t>Foaia de calcul ”7-Buget cerere"</t>
  </si>
  <si>
    <t>Solicitant/Lider de parteneriat</t>
  </si>
  <si>
    <t>Partener 1</t>
  </si>
  <si>
    <t>I.b.3.</t>
  </si>
  <si>
    <t>I.b.3.1.</t>
  </si>
  <si>
    <t>I.b.3.2.</t>
  </si>
  <si>
    <t>I.b.3.3.</t>
  </si>
  <si>
    <t>Cheltuieli eligibile totale aferente Solicitantului/Liderului de parteneriat</t>
  </si>
  <si>
    <t xml:space="preserve">Contribuţia solicitantului/Liderului de parteneriat la cheltuieli eligibile </t>
  </si>
  <si>
    <t xml:space="preserve">Contribuţia Partenerului 1 la cheltuieli eligibile </t>
  </si>
  <si>
    <t>II.c.1.</t>
  </si>
  <si>
    <t>II.c.2.</t>
  </si>
  <si>
    <t>II.c.3.</t>
  </si>
  <si>
    <t>VERIFICARE INDEPLINIRE PRAGURI DE ELIGIBILITATE</t>
  </si>
  <si>
    <t>Amortizare anuala (lei/an)</t>
  </si>
  <si>
    <t xml:space="preserve">Asistență tehnică din partea proiectantului </t>
  </si>
  <si>
    <t>Valoarea totala a cheltuielilor de investitie, valoarea cheltuielilor eligibile si neeligibile, valoarea ajutorului pentru proiecte de cercetare-dezvoltare, valoarea ajutorului pentru inovare destinat IMM-urilor si contributia proprie a Solicitantului si a partenerilor vor fi corelate cu valorile prevazute in Cererea de finantare.
Se vor selecta optiunile prevazute la celulele "K105", "K106", "K107" cu privire la tipul de intreprindere pentru Solicitant/Lider de parteneriat, Partener 1 si Partener 2.</t>
  </si>
  <si>
    <t>Apel de proiecte nr. PRNV/2023/111/1</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</si>
  <si>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</si>
  <si>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Dacă valoarea rezultată negativă reprezintă cel mult 50% din valoarea cumulata a capitalului social subscris si vărsat si a primelor de capital, atunci solicitantul nu se încadrează în categoria întreprinderilor în dificultate.</t>
  </si>
  <si>
    <t>TVA aferent vanzarilor</t>
  </si>
  <si>
    <t>TVA aferent achizitiilor</t>
  </si>
  <si>
    <t>SURSE DE FINANŢARE AJUTOR PENTRU INOVARE DESTINAT IMM-URILOR - Costurile pentru serviciile de consultanță în domeniul inovării și pentru serviciile de sprijinire a inovării</t>
  </si>
  <si>
    <t>Finanțarea nerambursabilă totală solicitată - Costurile pentru serviciile de consultanță în domeniul inovării și pentru serviciile de sprijinire a inovării</t>
  </si>
  <si>
    <r>
      <t xml:space="preserve">Componenta finanțabilă prin ajutor pentru inovare destinat IMM-urilor </t>
    </r>
    <r>
      <rPr>
        <b/>
        <sz val="11"/>
        <rFont val="Arial Narrow"/>
        <family val="2"/>
      </rPr>
      <t>(cu intensitate 100%)</t>
    </r>
    <r>
      <rPr>
        <sz val="11"/>
        <rFont val="Arial Narrow"/>
        <family val="2"/>
      </rPr>
      <t>, din care:</t>
    </r>
  </si>
  <si>
    <r>
      <t xml:space="preserve">Componenta finanțabilă prin ajutor pentru inovare destinat IMM-urilor </t>
    </r>
    <r>
      <rPr>
        <b/>
        <sz val="11"/>
        <rFont val="Arial Narrow"/>
        <family val="2"/>
      </rPr>
      <t>(cu intensitate 50%)</t>
    </r>
    <r>
      <rPr>
        <sz val="11"/>
        <rFont val="Arial Narrow"/>
        <family val="2"/>
      </rPr>
      <t>, din care:</t>
    </r>
  </si>
  <si>
    <t xml:space="preserve">lei/an </t>
  </si>
  <si>
    <t xml:space="preserve">Asistenta financiara nerambursabila  </t>
  </si>
  <si>
    <t>CAPITOLUL - CHELTUIELI CU ACTIVE NECORPORALE</t>
  </si>
  <si>
    <t>Cheltuieli pentru achiziţia de active necorporale pentru cercetare industrială</t>
  </si>
  <si>
    <t>Cheltuieli pentru achiziţia de active necorporale  pentru dezvoltare experimentală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</si>
</sst>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32" x14ac:knownFonts="1">
    <font>
      <sz val="11"/>
      <color theme="1"/>
      <name val="Calibri"/>
      <family val="2"/>
      <charset val="238"/>
      <scheme val="minor"/>
    </font>
    <font>
      <sz val="11"/>
      <color theme="1"/>
      <name val="Calibri"/>
      <family val="2"/>
      <charset val="238"/>
      <scheme val="minor"/>
    </font>
    <font>
      <b/>
      <sz val="11"/>
      <color theme="1"/>
      <name val="Arial Narrow"/>
      <family val="2"/>
    </font>
    <font>
      <sz val="11"/>
      <color theme="1"/>
      <name val="Arial Narrow"/>
      <family val="2"/>
    </font>
    <font>
      <b/>
      <sz val="10"/>
      <name val="Arial Narrow"/>
      <family val="2"/>
    </font>
    <font>
      <b/>
      <i/>
      <sz val="10"/>
      <name val="Arial Narrow"/>
      <family val="2"/>
    </font>
    <font>
      <sz val="10"/>
      <color theme="1"/>
      <name val="Arial Narrow"/>
      <family val="2"/>
    </font>
    <font>
      <b/>
      <sz val="12"/>
      <color theme="1"/>
      <name val="Arial Narrow"/>
      <family val="2"/>
    </font>
    <font>
      <b/>
      <sz val="10"/>
      <color theme="1"/>
      <name val="Arial Narrow"/>
      <family val="2"/>
    </font>
    <font>
      <i/>
      <sz val="11"/>
      <color theme="1"/>
      <name val="Arial Narrow"/>
      <family val="2"/>
    </font>
    <font>
      <b/>
      <sz val="11"/>
      <color rgb="FF00B050"/>
      <name val="Arial Narrow"/>
      <family val="2"/>
    </font>
    <font>
      <b/>
      <sz val="11"/>
      <color rgb="FFFF0000"/>
      <name val="Arial Narrow"/>
      <family val="2"/>
    </font>
    <font>
      <b/>
      <sz val="14"/>
      <color theme="1"/>
      <name val="Arial Narrow"/>
      <family val="2"/>
    </font>
    <font>
      <b/>
      <sz val="10"/>
      <color theme="1"/>
      <name val="Arial Narrow"/>
      <family val="2"/>
      <charset val="238"/>
    </font>
    <font>
      <sz val="9"/>
      <color theme="1"/>
      <name val="Arial Narrow"/>
      <family val="2"/>
    </font>
    <font>
      <sz val="9"/>
      <color theme="1"/>
      <name val="Arial"/>
      <family val="2"/>
    </font>
    <font>
      <b/>
      <sz val="12"/>
      <color theme="0"/>
      <name val="Arial Narrow"/>
      <family val="2"/>
    </font>
    <font>
      <i/>
      <sz val="11"/>
      <color theme="0"/>
      <name val="Arial Narrow"/>
      <family val="2"/>
    </font>
    <font>
      <i/>
      <sz val="10"/>
      <color theme="1"/>
      <name val="Arial Narrow"/>
      <family val="2"/>
    </font>
    <font>
      <sz val="10"/>
      <name val="Arial Narrow"/>
      <family val="2"/>
    </font>
    <font>
      <b/>
      <i/>
      <sz val="10"/>
      <color theme="1"/>
      <name val="Arial Narrow"/>
      <family val="2"/>
    </font>
    <font>
      <b/>
      <sz val="12"/>
      <name val="Arial Narrow"/>
      <family val="2"/>
    </font>
    <font>
      <sz val="8"/>
      <name val="Calibri"/>
      <family val="2"/>
      <charset val="238"/>
      <scheme val="minor"/>
    </font>
    <font>
      <b/>
      <sz val="9"/>
      <color theme="1"/>
      <name val="Arial"/>
      <family val="2"/>
      <charset val="238"/>
    </font>
    <font>
      <b/>
      <i/>
      <sz val="10"/>
      <color theme="1"/>
      <name val="Arial Narrow"/>
      <family val="2"/>
      <charset val="238"/>
    </font>
    <font>
      <b/>
      <sz val="9"/>
      <color theme="1"/>
      <name val="Arial Narrow"/>
      <family val="2"/>
      <charset val="238"/>
    </font>
    <font>
      <b/>
      <sz val="11"/>
      <name val="Arial Narrow"/>
      <family val="2"/>
    </font>
    <font>
      <b/>
      <sz val="14"/>
      <name val="Arial Narrow"/>
      <family val="2"/>
    </font>
    <font>
      <b/>
      <sz val="11"/>
      <color theme="1"/>
      <name val="Calibri"/>
      <family val="2"/>
      <scheme val="minor"/>
    </font>
    <font>
      <b/>
      <u/>
      <sz val="11"/>
      <name val="Arial Narrow"/>
      <family val="2"/>
    </font>
    <font>
      <b/>
      <sz val="11"/>
      <color theme="0"/>
      <name val="Arial Narrow"/>
      <family val="2"/>
    </font>
    <font>
      <sz val="11"/>
      <name val="Arial Narrow"/>
      <family val="2"/>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FFFFCC"/>
        <bgColor indexed="64"/>
      </patternFill>
    </fill>
    <fill>
      <patternFill patternType="solid">
        <fgColor theme="3"/>
        <bgColor indexed="64"/>
      </patternFill>
    </fill>
    <fill>
      <patternFill patternType="solid">
        <fgColor theme="0" tint="-0.34998626667073579"/>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0" tint="-0.14999847407452621"/>
        <bgColor indexed="64"/>
      </patternFill>
    </fill>
  </fills>
  <borders count="80">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slantDashDot">
        <color indexed="64"/>
      </left>
      <right style="slantDashDot">
        <color indexed="64"/>
      </right>
      <top style="slantDashDot">
        <color indexed="64"/>
      </top>
      <bottom style="slantDashDot">
        <color indexed="64"/>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top/>
      <bottom style="mediumDashDotDot">
        <color indexed="64"/>
      </bottom>
      <diagonal/>
    </border>
    <border>
      <left/>
      <right style="thin">
        <color indexed="64"/>
      </right>
      <top/>
      <bottom style="mediumDashDotDot">
        <color indexed="64"/>
      </bottom>
      <diagonal/>
    </border>
    <border>
      <left style="mediumDashDotDot">
        <color indexed="64"/>
      </left>
      <right style="mediumDashDotDot">
        <color indexed="64"/>
      </right>
      <top style="mediumDashDotDot">
        <color indexed="64"/>
      </top>
      <bottom style="mediumDashDot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style="mediumDashDotDot">
        <color indexed="64"/>
      </top>
      <bottom style="mediumDashDotDot">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thin">
        <color auto="1"/>
      </right>
      <top style="hair">
        <color auto="1"/>
      </top>
      <bottom style="thin">
        <color auto="1"/>
      </bottom>
      <diagonal/>
    </border>
  </borders>
  <cellStyleXfs count="3">
    <xf numFmtId="0" fontId="0" fillId="0" borderId="0"/>
    <xf numFmtId="0" fontId="1" fillId="0" borderId="0"/>
    <xf numFmtId="9" fontId="1" fillId="0" borderId="0" applyFont="0" applyFill="0" applyBorder="0" applyAlignment="0" applyProtection="0"/>
  </cellStyleXfs>
  <cellXfs count="429">
    <xf numFmtId="0" fontId="0" fillId="0" borderId="0" xfId="0"/>
    <xf numFmtId="0" fontId="7" fillId="4" borderId="0" xfId="0" applyFont="1" applyFill="1" applyProtection="1">
      <protection locked="0"/>
    </xf>
    <xf numFmtId="0" fontId="7" fillId="4" borderId="0" xfId="0" applyFont="1" applyFill="1" applyAlignment="1" applyProtection="1">
      <alignment horizontal="center" vertical="center"/>
      <protection locked="0"/>
    </xf>
    <xf numFmtId="0" fontId="3" fillId="2" borderId="0" xfId="0" applyFont="1" applyFill="1" applyProtection="1">
      <protection locked="0"/>
    </xf>
    <xf numFmtId="0" fontId="3" fillId="2" borderId="0" xfId="0" applyFont="1" applyFill="1" applyAlignment="1" applyProtection="1">
      <alignment vertical="center" wrapText="1"/>
      <protection locked="0"/>
    </xf>
    <xf numFmtId="0" fontId="6" fillId="2" borderId="34" xfId="0" applyFont="1" applyFill="1" applyBorder="1" applyAlignment="1" applyProtection="1">
      <alignment vertical="center" wrapText="1"/>
      <protection locked="0"/>
    </xf>
    <xf numFmtId="0" fontId="8" fillId="2" borderId="34" xfId="0" applyFont="1" applyFill="1" applyBorder="1" applyAlignment="1" applyProtection="1">
      <alignment vertical="center" wrapText="1"/>
      <protection locked="0"/>
    </xf>
    <xf numFmtId="0" fontId="2" fillId="2" borderId="0" xfId="0" applyFont="1" applyFill="1" applyProtection="1">
      <protection locked="0"/>
    </xf>
    <xf numFmtId="0" fontId="9" fillId="2" borderId="32" xfId="0" applyFont="1" applyFill="1" applyBorder="1" applyAlignment="1" applyProtection="1">
      <alignment horizontal="center" vertical="center" wrapText="1"/>
      <protection locked="0"/>
    </xf>
    <xf numFmtId="3" fontId="2" fillId="2" borderId="34" xfId="0" applyNumberFormat="1" applyFont="1" applyFill="1" applyBorder="1" applyAlignment="1">
      <alignment vertical="center"/>
    </xf>
    <xf numFmtId="0" fontId="0" fillId="2" borderId="0" xfId="0" applyFill="1" applyProtection="1">
      <protection locked="0"/>
    </xf>
    <xf numFmtId="0" fontId="0" fillId="3" borderId="0" xfId="0" applyFill="1" applyProtection="1">
      <protection locked="0"/>
    </xf>
    <xf numFmtId="0" fontId="6" fillId="2" borderId="35" xfId="0" applyFont="1" applyFill="1" applyBorder="1" applyAlignment="1" applyProtection="1">
      <alignment vertical="center" wrapText="1"/>
      <protection locked="0"/>
    </xf>
    <xf numFmtId="0" fontId="8" fillId="2" borderId="36" xfId="0" applyFont="1" applyFill="1" applyBorder="1" applyAlignment="1" applyProtection="1">
      <alignment vertical="center" wrapText="1"/>
      <protection locked="0"/>
    </xf>
    <xf numFmtId="0" fontId="6" fillId="2" borderId="36" xfId="0" applyFont="1" applyFill="1" applyBorder="1" applyAlignment="1" applyProtection="1">
      <alignment vertical="center" wrapText="1"/>
      <protection locked="0"/>
    </xf>
    <xf numFmtId="0" fontId="8" fillId="2" borderId="32" xfId="0" applyFont="1" applyFill="1" applyBorder="1" applyAlignment="1" applyProtection="1">
      <alignment vertical="center" wrapText="1"/>
      <protection locked="0"/>
    </xf>
    <xf numFmtId="0" fontId="2" fillId="2" borderId="33" xfId="0" applyFont="1" applyFill="1" applyBorder="1" applyAlignment="1" applyProtection="1">
      <alignment vertical="center" wrapText="1"/>
      <protection locked="0"/>
    </xf>
    <xf numFmtId="0" fontId="8" fillId="2" borderId="0" xfId="0" applyFont="1" applyFill="1" applyAlignment="1" applyProtection="1">
      <alignment vertical="center" wrapText="1"/>
      <protection locked="0"/>
    </xf>
    <xf numFmtId="3" fontId="2" fillId="2" borderId="32" xfId="0" applyNumberFormat="1" applyFont="1" applyFill="1" applyBorder="1" applyAlignment="1">
      <alignment vertical="center"/>
    </xf>
    <xf numFmtId="0" fontId="8" fillId="2" borderId="35" xfId="0" applyFont="1" applyFill="1" applyBorder="1" applyAlignment="1" applyProtection="1">
      <alignment vertical="center" wrapText="1"/>
      <protection locked="0"/>
    </xf>
    <xf numFmtId="0" fontId="9" fillId="2" borderId="0" xfId="0" applyFont="1" applyFill="1" applyProtection="1">
      <protection locked="0"/>
    </xf>
    <xf numFmtId="3" fontId="6" fillId="5" borderId="34" xfId="0" applyNumberFormat="1" applyFont="1" applyFill="1" applyBorder="1" applyAlignment="1" applyProtection="1">
      <alignment vertical="center"/>
      <protection locked="0"/>
    </xf>
    <xf numFmtId="0" fontId="15" fillId="2" borderId="0" xfId="0" applyFont="1" applyFill="1" applyAlignment="1" applyProtection="1">
      <alignment vertical="center"/>
      <protection locked="0"/>
    </xf>
    <xf numFmtId="0" fontId="15" fillId="2" borderId="0" xfId="0" applyFont="1" applyFill="1" applyAlignment="1" applyProtection="1">
      <alignment vertical="center" wrapText="1"/>
      <protection locked="0"/>
    </xf>
    <xf numFmtId="0" fontId="15" fillId="3" borderId="0" xfId="0" applyFont="1" applyFill="1" applyAlignment="1" applyProtection="1">
      <alignment vertical="center"/>
      <protection locked="0"/>
    </xf>
    <xf numFmtId="0" fontId="14" fillId="3" borderId="0" xfId="0" applyFont="1" applyFill="1" applyAlignment="1" applyProtection="1">
      <alignment vertical="center"/>
      <protection locked="0"/>
    </xf>
    <xf numFmtId="0" fontId="14" fillId="2" borderId="0" xfId="0" applyFont="1" applyFill="1" applyAlignment="1" applyProtection="1">
      <alignment vertical="center"/>
      <protection locked="0"/>
    </xf>
    <xf numFmtId="0" fontId="6" fillId="2" borderId="32" xfId="0" applyFont="1" applyFill="1" applyBorder="1" applyAlignment="1" applyProtection="1">
      <alignment vertical="center" wrapText="1"/>
      <protection locked="0"/>
    </xf>
    <xf numFmtId="0" fontId="6" fillId="2" borderId="0" xfId="0" applyFont="1" applyFill="1" applyProtection="1">
      <protection locked="0"/>
    </xf>
    <xf numFmtId="0" fontId="6" fillId="2" borderId="32" xfId="0" applyFont="1" applyFill="1" applyBorder="1" applyAlignment="1" applyProtection="1">
      <alignment horizontal="center" vertical="center" wrapText="1"/>
      <protection locked="0"/>
    </xf>
    <xf numFmtId="49" fontId="18" fillId="5" borderId="39" xfId="2" applyNumberFormat="1" applyFont="1" applyFill="1" applyBorder="1" applyAlignment="1" applyProtection="1">
      <alignment horizontal="left" indent="1"/>
      <protection locked="0"/>
    </xf>
    <xf numFmtId="1" fontId="6" fillId="5" borderId="40" xfId="0" applyNumberFormat="1" applyFont="1" applyFill="1" applyBorder="1" applyAlignment="1" applyProtection="1">
      <alignment horizontal="center" vertical="center"/>
      <protection locked="0"/>
    </xf>
    <xf numFmtId="3" fontId="6" fillId="5" borderId="40" xfId="0" applyNumberFormat="1" applyFont="1" applyFill="1" applyBorder="1" applyAlignment="1" applyProtection="1">
      <alignment horizontal="center" vertical="center"/>
      <protection locked="0"/>
    </xf>
    <xf numFmtId="1" fontId="6" fillId="5" borderId="42" xfId="0" applyNumberFormat="1" applyFont="1" applyFill="1" applyBorder="1" applyAlignment="1" applyProtection="1">
      <alignment horizontal="center" vertical="center"/>
      <protection locked="0"/>
    </xf>
    <xf numFmtId="3" fontId="6" fillId="5" borderId="42" xfId="0" applyNumberFormat="1" applyFont="1" applyFill="1" applyBorder="1" applyAlignment="1" applyProtection="1">
      <alignment horizontal="center" vertical="center"/>
      <protection locked="0"/>
    </xf>
    <xf numFmtId="49" fontId="18" fillId="5" borderId="43" xfId="2" applyNumberFormat="1" applyFont="1" applyFill="1" applyBorder="1" applyAlignment="1" applyProtection="1">
      <alignment horizontal="left" indent="1"/>
      <protection locked="0"/>
    </xf>
    <xf numFmtId="3" fontId="6" fillId="5" borderId="44" xfId="0" applyNumberFormat="1"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Alignment="1" applyProtection="1">
      <alignment vertical="center"/>
      <protection locked="0"/>
    </xf>
    <xf numFmtId="0" fontId="6" fillId="2" borderId="0" xfId="0" applyFont="1" applyFill="1" applyAlignment="1" applyProtection="1">
      <alignment vertical="center" wrapText="1"/>
      <protection locked="0"/>
    </xf>
    <xf numFmtId="0" fontId="2" fillId="4" borderId="0" xfId="0" applyFont="1" applyFill="1" applyAlignment="1" applyProtection="1">
      <alignment vertical="center"/>
      <protection locked="0"/>
    </xf>
    <xf numFmtId="0" fontId="8" fillId="2" borderId="32" xfId="0" applyFont="1" applyFill="1" applyBorder="1" applyAlignment="1" applyProtection="1">
      <alignment vertical="center"/>
      <protection locked="0"/>
    </xf>
    <xf numFmtId="3" fontId="18" fillId="5" borderId="39" xfId="0" applyNumberFormat="1" applyFont="1" applyFill="1" applyBorder="1" applyAlignment="1" applyProtection="1">
      <alignment vertical="center"/>
      <protection locked="0"/>
    </xf>
    <xf numFmtId="0" fontId="18" fillId="2" borderId="32" xfId="0" applyFont="1" applyFill="1" applyBorder="1" applyAlignment="1" applyProtection="1">
      <alignment horizontal="center" vertical="center"/>
      <protection locked="0"/>
    </xf>
    <xf numFmtId="3" fontId="6" fillId="5" borderId="42" xfId="0" applyNumberFormat="1" applyFont="1" applyFill="1" applyBorder="1" applyAlignment="1" applyProtection="1">
      <alignment vertical="center"/>
      <protection locked="0"/>
    </xf>
    <xf numFmtId="4" fontId="6" fillId="5" borderId="42" xfId="0" applyNumberFormat="1" applyFont="1" applyFill="1" applyBorder="1" applyAlignment="1" applyProtection="1">
      <alignment vertical="center"/>
      <protection locked="0"/>
    </xf>
    <xf numFmtId="0" fontId="8" fillId="2" borderId="32" xfId="0" applyFont="1" applyFill="1" applyBorder="1" applyAlignment="1" applyProtection="1">
      <alignment horizontal="center" vertical="center"/>
      <protection locked="0"/>
    </xf>
    <xf numFmtId="3" fontId="6" fillId="2" borderId="0" xfId="0" applyNumberFormat="1" applyFont="1" applyFill="1" applyAlignment="1" applyProtection="1">
      <alignment vertical="center" wrapText="1"/>
      <protection locked="0"/>
    </xf>
    <xf numFmtId="3" fontId="18" fillId="5" borderId="39" xfId="0" applyNumberFormat="1" applyFont="1" applyFill="1" applyBorder="1" applyAlignment="1" applyProtection="1">
      <alignment horizontal="right" vertical="center"/>
      <protection locked="0"/>
    </xf>
    <xf numFmtId="0" fontId="6" fillId="2" borderId="32" xfId="0" applyFont="1" applyFill="1" applyBorder="1" applyAlignment="1" applyProtection="1">
      <alignment vertical="center"/>
      <protection locked="0"/>
    </xf>
    <xf numFmtId="0" fontId="14" fillId="2" borderId="30" xfId="0" applyFont="1" applyFill="1" applyBorder="1" applyAlignment="1" applyProtection="1">
      <alignment vertical="center"/>
      <protection locked="0"/>
    </xf>
    <xf numFmtId="0" fontId="15" fillId="3" borderId="0" xfId="0" applyFont="1" applyFill="1" applyAlignment="1" applyProtection="1">
      <alignment vertical="center" wrapText="1"/>
      <protection locked="0"/>
    </xf>
    <xf numFmtId="0" fontId="3" fillId="7" borderId="0" xfId="0" applyFont="1" applyFill="1" applyProtection="1">
      <protection locked="0"/>
    </xf>
    <xf numFmtId="0" fontId="19" fillId="2" borderId="32" xfId="1" applyFont="1" applyFill="1" applyBorder="1" applyAlignment="1" applyProtection="1">
      <alignment vertical="center" wrapText="1"/>
      <protection locked="0"/>
    </xf>
    <xf numFmtId="4" fontId="19" fillId="5" borderId="32" xfId="1" applyNumberFormat="1" applyFont="1" applyFill="1" applyBorder="1" applyAlignment="1" applyProtection="1">
      <alignment horizontal="right" vertical="center"/>
      <protection locked="0"/>
    </xf>
    <xf numFmtId="4" fontId="3" fillId="5" borderId="48" xfId="0" applyNumberFormat="1" applyFont="1" applyFill="1" applyBorder="1" applyAlignment="1" applyProtection="1">
      <alignment vertical="center"/>
      <protection locked="0"/>
    </xf>
    <xf numFmtId="4" fontId="3" fillId="5" borderId="32" xfId="0" applyNumberFormat="1" applyFont="1" applyFill="1" applyBorder="1" applyAlignment="1" applyProtection="1">
      <alignment vertical="center"/>
      <protection locked="0"/>
    </xf>
    <xf numFmtId="49" fontId="19" fillId="2" borderId="48" xfId="1" applyNumberFormat="1" applyFont="1" applyFill="1" applyBorder="1" applyAlignment="1" applyProtection="1">
      <alignment horizontal="right" vertical="center"/>
      <protection locked="0"/>
    </xf>
    <xf numFmtId="0" fontId="19" fillId="2" borderId="32" xfId="0" applyFont="1" applyFill="1" applyBorder="1" applyAlignment="1" applyProtection="1">
      <alignment vertical="center" wrapText="1"/>
      <protection locked="0"/>
    </xf>
    <xf numFmtId="4" fontId="19" fillId="5" borderId="32" xfId="1" quotePrefix="1" applyNumberFormat="1" applyFont="1" applyFill="1" applyBorder="1" applyAlignment="1" applyProtection="1">
      <alignment horizontal="right" vertical="center"/>
      <protection locked="0"/>
    </xf>
    <xf numFmtId="0" fontId="2" fillId="2" borderId="0" xfId="0" applyFont="1" applyFill="1" applyAlignment="1" applyProtection="1">
      <alignment horizontal="center" vertical="center"/>
      <protection locked="0"/>
    </xf>
    <xf numFmtId="0" fontId="3" fillId="2" borderId="0" xfId="0" applyFont="1" applyFill="1" applyAlignment="1" applyProtection="1">
      <alignment vertical="center"/>
      <protection locked="0"/>
    </xf>
    <xf numFmtId="0" fontId="2" fillId="0" borderId="55" xfId="1" applyFont="1" applyBorder="1" applyAlignment="1" applyProtection="1">
      <alignment vertical="center" wrapText="1"/>
      <protection locked="0"/>
    </xf>
    <xf numFmtId="0" fontId="2" fillId="0" borderId="46" xfId="1" applyFont="1" applyBorder="1" applyAlignment="1" applyProtection="1">
      <alignment horizontal="center" vertical="center" wrapText="1"/>
      <protection locked="0"/>
    </xf>
    <xf numFmtId="0" fontId="2" fillId="0" borderId="56" xfId="1" applyFont="1" applyBorder="1" applyAlignment="1" applyProtection="1">
      <alignment horizontal="right" vertical="center" wrapText="1"/>
      <protection locked="0"/>
    </xf>
    <xf numFmtId="0" fontId="3" fillId="7" borderId="0" xfId="0" applyFont="1" applyFill="1" applyAlignment="1" applyProtection="1">
      <alignment vertical="center"/>
      <protection locked="0"/>
    </xf>
    <xf numFmtId="0" fontId="3" fillId="0" borderId="48" xfId="1" applyFont="1" applyBorder="1" applyAlignment="1" applyProtection="1">
      <alignment horizontal="center" vertical="center" wrapText="1"/>
      <protection locked="0"/>
    </xf>
    <xf numFmtId="0" fontId="2" fillId="0" borderId="32" xfId="1" applyFont="1" applyBorder="1" applyAlignment="1" applyProtection="1">
      <alignment vertical="center" wrapText="1"/>
      <protection locked="0"/>
    </xf>
    <xf numFmtId="0" fontId="3" fillId="0" borderId="32" xfId="1" applyFont="1" applyBorder="1" applyAlignment="1" applyProtection="1">
      <alignment vertical="center" wrapText="1"/>
      <protection locked="0"/>
    </xf>
    <xf numFmtId="0" fontId="3" fillId="0" borderId="52" xfId="1" applyFont="1" applyBorder="1" applyAlignment="1" applyProtection="1">
      <alignment horizontal="center" vertical="center" wrapText="1"/>
      <protection locked="0"/>
    </xf>
    <xf numFmtId="0" fontId="2" fillId="0" borderId="53" xfId="1" applyFont="1" applyBorder="1" applyAlignment="1" applyProtection="1">
      <alignment vertical="center" wrapText="1"/>
      <protection locked="0"/>
    </xf>
    <xf numFmtId="4" fontId="3" fillId="5" borderId="11" xfId="0" applyNumberFormat="1" applyFont="1" applyFill="1" applyBorder="1" applyAlignment="1" applyProtection="1">
      <alignment vertical="center"/>
      <protection locked="0"/>
    </xf>
    <xf numFmtId="4" fontId="3" fillId="5" borderId="58" xfId="0" applyNumberFormat="1" applyFont="1" applyFill="1" applyBorder="1" applyAlignment="1" applyProtection="1">
      <alignment vertical="center"/>
      <protection locked="0"/>
    </xf>
    <xf numFmtId="0" fontId="23" fillId="2" borderId="0" xfId="0" applyFont="1" applyFill="1" applyAlignment="1" applyProtection="1">
      <alignment vertical="center"/>
      <protection locked="0"/>
    </xf>
    <xf numFmtId="0" fontId="13" fillId="2" borderId="0" xfId="0" applyFont="1" applyFill="1" applyAlignment="1" applyProtection="1">
      <alignment vertical="center"/>
      <protection locked="0"/>
    </xf>
    <xf numFmtId="0" fontId="24" fillId="2" borderId="32" xfId="0" applyFont="1" applyFill="1" applyBorder="1" applyAlignment="1" applyProtection="1">
      <alignment horizontal="center" vertical="center"/>
      <protection locked="0"/>
    </xf>
    <xf numFmtId="0" fontId="25" fillId="2" borderId="0" xfId="0" applyFont="1" applyFill="1" applyAlignment="1" applyProtection="1">
      <alignment vertical="center"/>
      <protection locked="0"/>
    </xf>
    <xf numFmtId="0" fontId="23" fillId="3" borderId="0" xfId="0" applyFont="1" applyFill="1" applyAlignment="1" applyProtection="1">
      <alignment vertical="center"/>
      <protection locked="0"/>
    </xf>
    <xf numFmtId="0" fontId="20" fillId="2" borderId="32" xfId="0" applyFont="1" applyFill="1" applyBorder="1" applyAlignment="1" applyProtection="1">
      <alignment horizontal="center" vertical="center"/>
      <protection locked="0"/>
    </xf>
    <xf numFmtId="0" fontId="3" fillId="2" borderId="32" xfId="0" applyFont="1" applyFill="1" applyBorder="1" applyAlignment="1" applyProtection="1">
      <alignment vertical="center" wrapText="1"/>
      <protection locked="0"/>
    </xf>
    <xf numFmtId="0" fontId="2" fillId="2" borderId="1" xfId="0" applyFont="1" applyFill="1" applyBorder="1" applyProtection="1">
      <protection locked="0"/>
    </xf>
    <xf numFmtId="0" fontId="2" fillId="2" borderId="3" xfId="0" applyFont="1" applyFill="1" applyBorder="1" applyProtection="1">
      <protection locked="0"/>
    </xf>
    <xf numFmtId="0" fontId="0" fillId="2" borderId="3" xfId="0" applyFill="1" applyBorder="1" applyProtection="1">
      <protection locked="0"/>
    </xf>
    <xf numFmtId="0" fontId="0" fillId="2" borderId="2" xfId="0" applyFill="1" applyBorder="1" applyProtection="1">
      <protection locked="0"/>
    </xf>
    <xf numFmtId="0" fontId="2" fillId="2" borderId="6" xfId="0" applyFont="1" applyFill="1" applyBorder="1" applyProtection="1">
      <protection locked="0"/>
    </xf>
    <xf numFmtId="3" fontId="6" fillId="5" borderId="32" xfId="0" applyNumberFormat="1" applyFont="1" applyFill="1" applyBorder="1" applyAlignment="1" applyProtection="1">
      <alignment horizontal="center" vertical="center" wrapText="1"/>
      <protection locked="0"/>
    </xf>
    <xf numFmtId="3" fontId="8" fillId="5" borderId="32" xfId="0" applyNumberFormat="1" applyFont="1" applyFill="1" applyBorder="1" applyAlignment="1" applyProtection="1">
      <alignment horizontal="center" vertical="center" wrapText="1"/>
      <protection locked="0"/>
    </xf>
    <xf numFmtId="0" fontId="9" fillId="2" borderId="0" xfId="0" applyFont="1" applyFill="1" applyAlignment="1" applyProtection="1">
      <alignment vertical="center"/>
      <protection locked="0"/>
    </xf>
    <xf numFmtId="9" fontId="3" fillId="2" borderId="0" xfId="2" applyFont="1" applyFill="1" applyBorder="1" applyAlignment="1" applyProtection="1">
      <alignment vertical="center"/>
      <protection locked="0"/>
    </xf>
    <xf numFmtId="4" fontId="16" fillId="6" borderId="38" xfId="1" applyNumberFormat="1" applyFont="1" applyFill="1" applyBorder="1" applyAlignment="1" applyProtection="1">
      <alignment horizontal="center" vertical="center" wrapText="1"/>
      <protection locked="0"/>
    </xf>
    <xf numFmtId="0" fontId="2" fillId="0" borderId="48" xfId="1" applyFont="1" applyBorder="1" applyAlignment="1" applyProtection="1">
      <alignment horizontal="center" vertical="center" wrapText="1"/>
      <protection locked="0"/>
    </xf>
    <xf numFmtId="0" fontId="2" fillId="2" borderId="48" xfId="0" applyFont="1" applyFill="1" applyBorder="1" applyAlignment="1" applyProtection="1">
      <alignment horizontal="center" vertical="center"/>
      <protection locked="0"/>
    </xf>
    <xf numFmtId="0" fontId="3" fillId="0" borderId="53" xfId="1" applyFont="1" applyBorder="1" applyAlignment="1" applyProtection="1">
      <alignment vertical="center" wrapText="1"/>
      <protection locked="0"/>
    </xf>
    <xf numFmtId="0" fontId="0" fillId="0" borderId="0" xfId="0" applyAlignment="1">
      <alignment horizontal="center"/>
    </xf>
    <xf numFmtId="9" fontId="0" fillId="0" borderId="0" xfId="2" applyFont="1"/>
    <xf numFmtId="4" fontId="3" fillId="2" borderId="0" xfId="0" applyNumberFormat="1" applyFont="1" applyFill="1" applyProtection="1">
      <protection locked="0"/>
    </xf>
    <xf numFmtId="3" fontId="0" fillId="0" borderId="0" xfId="2" applyNumberFormat="1" applyFont="1" applyAlignment="1">
      <alignment horizontal="center"/>
    </xf>
    <xf numFmtId="3" fontId="0" fillId="0" borderId="0" xfId="0" applyNumberFormat="1" applyAlignment="1">
      <alignment horizontal="center"/>
    </xf>
    <xf numFmtId="3" fontId="0" fillId="0" borderId="0" xfId="0" applyNumberFormat="1" applyAlignment="1">
      <alignment horizontal="center" vertical="center"/>
    </xf>
    <xf numFmtId="9" fontId="0" fillId="0" borderId="0" xfId="0" applyNumberFormat="1"/>
    <xf numFmtId="0" fontId="2" fillId="2" borderId="32" xfId="0" applyFont="1" applyFill="1" applyBorder="1" applyAlignment="1" applyProtection="1">
      <alignment horizontal="center" vertical="center"/>
      <protection locked="0"/>
    </xf>
    <xf numFmtId="164" fontId="3" fillId="2" borderId="0" xfId="2" applyNumberFormat="1" applyFont="1" applyFill="1" applyProtection="1">
      <protection locked="0"/>
    </xf>
    <xf numFmtId="0" fontId="2" fillId="2" borderId="35" xfId="0" applyFont="1" applyFill="1" applyBorder="1" applyAlignment="1" applyProtection="1">
      <alignment vertical="center" wrapText="1"/>
      <protection locked="0"/>
    </xf>
    <xf numFmtId="0" fontId="7" fillId="4" borderId="0" xfId="0" applyFont="1" applyFill="1" applyAlignment="1" applyProtection="1">
      <alignment vertical="center"/>
      <protection locked="0"/>
    </xf>
    <xf numFmtId="0" fontId="2" fillId="2" borderId="32" xfId="0" applyFont="1" applyFill="1" applyBorder="1" applyAlignment="1" applyProtection="1">
      <alignment vertical="center" wrapText="1"/>
      <protection locked="0"/>
    </xf>
    <xf numFmtId="0" fontId="3" fillId="2" borderId="0" xfId="0" applyFont="1" applyFill="1" applyAlignment="1" applyProtection="1">
      <alignment horizontal="center" vertical="center"/>
      <protection locked="0"/>
    </xf>
    <xf numFmtId="0" fontId="7" fillId="10" borderId="32" xfId="0" applyFont="1" applyFill="1" applyBorder="1" applyAlignment="1" applyProtection="1">
      <alignment vertical="center" wrapText="1"/>
      <protection locked="0"/>
    </xf>
    <xf numFmtId="3" fontId="2" fillId="9" borderId="32" xfId="0" applyNumberFormat="1" applyFont="1" applyFill="1" applyBorder="1" applyAlignment="1">
      <alignment vertical="center"/>
    </xf>
    <xf numFmtId="0" fontId="7" fillId="9" borderId="32" xfId="0" applyFont="1" applyFill="1" applyBorder="1" applyAlignment="1" applyProtection="1">
      <alignment vertical="center" wrapText="1"/>
      <protection locked="0"/>
    </xf>
    <xf numFmtId="3" fontId="6" fillId="2" borderId="33" xfId="0" applyNumberFormat="1" applyFont="1" applyFill="1" applyBorder="1" applyAlignment="1" applyProtection="1">
      <alignment vertical="center"/>
      <protection locked="0"/>
    </xf>
    <xf numFmtId="3" fontId="6" fillId="2" borderId="35" xfId="0" applyNumberFormat="1" applyFont="1" applyFill="1" applyBorder="1" applyAlignment="1" applyProtection="1">
      <alignment vertical="center"/>
      <protection locked="0"/>
    </xf>
    <xf numFmtId="3" fontId="6" fillId="2" borderId="36" xfId="0" applyNumberFormat="1" applyFont="1" applyFill="1" applyBorder="1" applyAlignment="1" applyProtection="1">
      <alignment vertical="center"/>
      <protection locked="0"/>
    </xf>
    <xf numFmtId="3" fontId="6" fillId="5" borderId="36" xfId="0" applyNumberFormat="1" applyFont="1" applyFill="1" applyBorder="1" applyAlignment="1" applyProtection="1">
      <alignment vertical="center"/>
      <protection locked="0"/>
    </xf>
    <xf numFmtId="3" fontId="6" fillId="2" borderId="34" xfId="0" applyNumberFormat="1" applyFont="1" applyFill="1" applyBorder="1" applyAlignment="1" applyProtection="1">
      <alignment vertical="center"/>
      <protection locked="0"/>
    </xf>
    <xf numFmtId="3" fontId="8" fillId="2" borderId="34" xfId="0" applyNumberFormat="1" applyFont="1" applyFill="1" applyBorder="1" applyAlignment="1">
      <alignment vertical="center"/>
    </xf>
    <xf numFmtId="0" fontId="8" fillId="2" borderId="33" xfId="0" applyFont="1" applyFill="1" applyBorder="1" applyAlignment="1" applyProtection="1">
      <alignment vertical="center" wrapText="1"/>
      <protection locked="0"/>
    </xf>
    <xf numFmtId="3" fontId="6" fillId="5" borderId="59" xfId="0" applyNumberFormat="1" applyFont="1" applyFill="1" applyBorder="1" applyAlignment="1" applyProtection="1">
      <alignment vertical="center"/>
      <protection locked="0"/>
    </xf>
    <xf numFmtId="0" fontId="2" fillId="2" borderId="37" xfId="0" applyFont="1" applyFill="1" applyBorder="1" applyProtection="1">
      <protection locked="0"/>
    </xf>
    <xf numFmtId="0" fontId="2" fillId="5" borderId="37" xfId="0" applyFont="1" applyFill="1" applyBorder="1" applyAlignment="1" applyProtection="1">
      <alignment horizontal="center" vertical="center"/>
      <protection locked="0"/>
    </xf>
    <xf numFmtId="0" fontId="0" fillId="2" borderId="32" xfId="0" applyFill="1" applyBorder="1" applyAlignment="1" applyProtection="1">
      <alignment horizontal="center" vertical="center"/>
      <protection locked="0"/>
    </xf>
    <xf numFmtId="0" fontId="0" fillId="0" borderId="32" xfId="0" applyBorder="1"/>
    <xf numFmtId="9" fontId="0" fillId="0" borderId="32" xfId="2" applyFont="1" applyBorder="1"/>
    <xf numFmtId="0" fontId="28" fillId="0" borderId="32" xfId="0" applyFont="1" applyBorder="1"/>
    <xf numFmtId="0" fontId="28" fillId="0" borderId="32" xfId="0" applyFont="1" applyBorder="1" applyAlignment="1">
      <alignment horizontal="center"/>
    </xf>
    <xf numFmtId="9" fontId="3" fillId="2" borderId="0" xfId="0" applyNumberFormat="1" applyFont="1" applyFill="1" applyProtection="1">
      <protection locked="0"/>
    </xf>
    <xf numFmtId="0" fontId="2" fillId="9" borderId="32" xfId="0" applyFont="1" applyFill="1" applyBorder="1" applyAlignment="1" applyProtection="1">
      <alignment horizontal="center" vertical="center"/>
      <protection locked="0"/>
    </xf>
    <xf numFmtId="3" fontId="2" fillId="2" borderId="0" xfId="0" applyNumberFormat="1" applyFont="1" applyFill="1" applyAlignment="1" applyProtection="1">
      <alignment vertical="center"/>
      <protection locked="0"/>
    </xf>
    <xf numFmtId="0" fontId="2" fillId="2" borderId="32" xfId="0" applyFont="1" applyFill="1" applyBorder="1" applyAlignment="1" applyProtection="1">
      <alignment horizontal="center"/>
      <protection locked="0"/>
    </xf>
    <xf numFmtId="3" fontId="8" fillId="2" borderId="36" xfId="0" applyNumberFormat="1" applyFont="1" applyFill="1" applyBorder="1" applyAlignment="1">
      <alignment vertical="center"/>
    </xf>
    <xf numFmtId="3" fontId="8" fillId="2" borderId="59" xfId="0" applyNumberFormat="1" applyFont="1" applyFill="1" applyBorder="1" applyAlignment="1">
      <alignment vertical="center"/>
    </xf>
    <xf numFmtId="3" fontId="6" fillId="2" borderId="34" xfId="0" applyNumberFormat="1" applyFont="1" applyFill="1" applyBorder="1" applyAlignment="1">
      <alignment vertical="center"/>
    </xf>
    <xf numFmtId="3" fontId="8" fillId="2" borderId="33" xfId="0" applyNumberFormat="1" applyFont="1" applyFill="1" applyBorder="1" applyAlignment="1">
      <alignment vertical="center"/>
    </xf>
    <xf numFmtId="0" fontId="29" fillId="2" borderId="0" xfId="0" applyFont="1" applyFill="1" applyAlignment="1" applyProtection="1">
      <alignment vertical="center" wrapText="1"/>
      <protection locked="0"/>
    </xf>
    <xf numFmtId="0" fontId="2" fillId="2" borderId="32" xfId="0" applyFont="1" applyFill="1" applyBorder="1" applyAlignment="1" applyProtection="1">
      <alignment horizontal="center" vertical="center" wrapText="1"/>
      <protection locked="0"/>
    </xf>
    <xf numFmtId="0" fontId="26" fillId="2" borderId="0" xfId="0" applyFont="1" applyFill="1" applyAlignment="1" applyProtection="1">
      <alignment horizontal="center" vertical="center" wrapText="1"/>
      <protection locked="0"/>
    </xf>
    <xf numFmtId="0" fontId="18" fillId="2" borderId="10" xfId="0" applyFont="1" applyFill="1" applyBorder="1" applyAlignment="1" applyProtection="1">
      <alignment horizontal="center" vertical="center"/>
      <protection locked="0"/>
    </xf>
    <xf numFmtId="0" fontId="26" fillId="2" borderId="10" xfId="0" applyFont="1" applyFill="1" applyBorder="1" applyAlignment="1" applyProtection="1">
      <alignment horizontal="center" vertical="center" wrapText="1"/>
      <protection locked="0"/>
    </xf>
    <xf numFmtId="3" fontId="8" fillId="2" borderId="10" xfId="0" applyNumberFormat="1" applyFont="1" applyFill="1" applyBorder="1" applyAlignment="1" applyProtection="1">
      <alignment horizontal="center" vertical="center" wrapText="1"/>
      <protection locked="0"/>
    </xf>
    <xf numFmtId="0" fontId="18" fillId="2" borderId="27" xfId="0" applyFont="1" applyFill="1" applyBorder="1" applyAlignment="1" applyProtection="1">
      <alignment horizontal="center" vertical="center"/>
      <protection locked="0"/>
    </xf>
    <xf numFmtId="0" fontId="8" fillId="2" borderId="30" xfId="0" applyFont="1" applyFill="1" applyBorder="1" applyAlignment="1" applyProtection="1">
      <alignment horizontal="center" vertical="center"/>
      <protection locked="0"/>
    </xf>
    <xf numFmtId="0" fontId="20" fillId="2" borderId="30" xfId="0" applyFont="1" applyFill="1" applyBorder="1" applyAlignment="1" applyProtection="1">
      <alignment horizontal="center" vertical="center"/>
      <protection locked="0"/>
    </xf>
    <xf numFmtId="3" fontId="8" fillId="2" borderId="27" xfId="0" applyNumberFormat="1" applyFont="1" applyFill="1" applyBorder="1" applyAlignment="1" applyProtection="1">
      <alignment horizontal="center" vertical="center" wrapText="1"/>
      <protection locked="0"/>
    </xf>
    <xf numFmtId="0" fontId="18" fillId="2" borderId="30" xfId="0" applyFont="1" applyFill="1" applyBorder="1" applyAlignment="1" applyProtection="1">
      <alignment horizontal="center" vertical="center"/>
      <protection locked="0"/>
    </xf>
    <xf numFmtId="3" fontId="6" fillId="2" borderId="30" xfId="0" applyNumberFormat="1" applyFont="1" applyFill="1" applyBorder="1" applyAlignment="1" applyProtection="1">
      <alignment horizontal="center" vertical="center" wrapText="1"/>
      <protection locked="0"/>
    </xf>
    <xf numFmtId="0" fontId="4" fillId="2" borderId="32" xfId="0" applyFont="1" applyFill="1" applyBorder="1" applyAlignment="1" applyProtection="1">
      <alignment horizontal="center" vertical="center" wrapText="1"/>
      <protection locked="0"/>
    </xf>
    <xf numFmtId="3" fontId="8" fillId="2" borderId="30" xfId="0" applyNumberFormat="1" applyFont="1" applyFill="1" applyBorder="1" applyAlignment="1" applyProtection="1">
      <alignment horizontal="center" vertical="center" wrapText="1"/>
      <protection locked="0"/>
    </xf>
    <xf numFmtId="0" fontId="19" fillId="2" borderId="32" xfId="1" applyFont="1" applyFill="1" applyBorder="1" applyAlignment="1" applyProtection="1">
      <alignment horizontal="left" vertical="center" wrapText="1"/>
      <protection locked="0"/>
    </xf>
    <xf numFmtId="4" fontId="3" fillId="5" borderId="49" xfId="1" applyNumberFormat="1" applyFont="1" applyFill="1" applyBorder="1" applyAlignment="1" applyProtection="1">
      <alignment horizontal="right" vertical="center"/>
      <protection locked="0"/>
    </xf>
    <xf numFmtId="49" fontId="19" fillId="2" borderId="48" xfId="1" applyNumberFormat="1" applyFont="1" applyFill="1" applyBorder="1" applyAlignment="1" applyProtection="1">
      <alignment horizontal="center" vertical="center"/>
      <protection locked="0"/>
    </xf>
    <xf numFmtId="49" fontId="19" fillId="2" borderId="11" xfId="1" applyNumberFormat="1" applyFont="1" applyFill="1" applyBorder="1" applyAlignment="1" applyProtection="1">
      <alignment horizontal="right" vertical="center"/>
      <protection locked="0"/>
    </xf>
    <xf numFmtId="49" fontId="19" fillId="2" borderId="31" xfId="1" applyNumberFormat="1" applyFont="1" applyFill="1" applyBorder="1" applyAlignment="1" applyProtection="1">
      <alignment horizontal="right" vertical="center"/>
      <protection locked="0"/>
    </xf>
    <xf numFmtId="3" fontId="19" fillId="2" borderId="11" xfId="1" applyNumberFormat="1" applyFont="1" applyFill="1" applyBorder="1" applyAlignment="1" applyProtection="1">
      <alignment horizontal="right" vertical="center"/>
      <protection locked="0"/>
    </xf>
    <xf numFmtId="0" fontId="4" fillId="2" borderId="32" xfId="1" applyFont="1" applyFill="1" applyBorder="1" applyAlignment="1" applyProtection="1">
      <alignment horizontal="right" vertical="center" wrapText="1"/>
      <protection locked="0"/>
    </xf>
    <xf numFmtId="49" fontId="19" fillId="2" borderId="71" xfId="1" applyNumberFormat="1" applyFont="1" applyFill="1" applyBorder="1" applyAlignment="1" applyProtection="1">
      <alignment horizontal="center" vertical="center"/>
      <protection locked="0"/>
    </xf>
    <xf numFmtId="3" fontId="19" fillId="2" borderId="31" xfId="1" applyNumberFormat="1" applyFont="1" applyFill="1" applyBorder="1" applyAlignment="1" applyProtection="1">
      <alignment horizontal="right" vertical="center"/>
      <protection locked="0"/>
    </xf>
    <xf numFmtId="0" fontId="4" fillId="2" borderId="38" xfId="1" applyFont="1" applyFill="1" applyBorder="1" applyAlignment="1" applyProtection="1">
      <alignment horizontal="right" vertical="center" wrapText="1"/>
      <protection locked="0"/>
    </xf>
    <xf numFmtId="49" fontId="19" fillId="2" borderId="58" xfId="1" applyNumberFormat="1" applyFont="1" applyFill="1" applyBorder="1" applyAlignment="1" applyProtection="1">
      <alignment horizontal="right" vertical="center"/>
      <protection locked="0"/>
    </xf>
    <xf numFmtId="49" fontId="19" fillId="2" borderId="32" xfId="1" applyNumberFormat="1" applyFont="1" applyFill="1" applyBorder="1" applyAlignment="1" applyProtection="1">
      <alignment horizontal="right" vertical="center"/>
      <protection locked="0"/>
    </xf>
    <xf numFmtId="0" fontId="19" fillId="2" borderId="32" xfId="1" applyFont="1" applyFill="1" applyBorder="1" applyAlignment="1" applyProtection="1">
      <alignment horizontal="left" vertical="center"/>
      <protection locked="0"/>
    </xf>
    <xf numFmtId="49" fontId="19" fillId="2" borderId="48" xfId="1" applyNumberFormat="1" applyFont="1" applyFill="1" applyBorder="1" applyAlignment="1" applyProtection="1">
      <alignment vertical="center"/>
      <protection locked="0"/>
    </xf>
    <xf numFmtId="49" fontId="19" fillId="2" borderId="11" xfId="1" applyNumberFormat="1" applyFont="1" applyFill="1" applyBorder="1" applyAlignment="1" applyProtection="1">
      <alignment vertical="center"/>
      <protection locked="0"/>
    </xf>
    <xf numFmtId="49" fontId="19" fillId="2" borderId="71" xfId="1" applyNumberFormat="1" applyFont="1" applyFill="1" applyBorder="1" applyAlignment="1" applyProtection="1">
      <alignment horizontal="right" vertical="center"/>
      <protection locked="0"/>
    </xf>
    <xf numFmtId="0" fontId="20" fillId="2" borderId="55" xfId="0" applyFont="1" applyFill="1" applyBorder="1" applyAlignment="1" applyProtection="1">
      <alignment horizontal="center" vertical="center" wrapText="1"/>
      <protection locked="0"/>
    </xf>
    <xf numFmtId="0" fontId="20" fillId="2" borderId="46" xfId="0" applyFont="1" applyFill="1" applyBorder="1" applyAlignment="1" applyProtection="1">
      <alignment horizontal="center" vertical="center" wrapText="1"/>
      <protection locked="0"/>
    </xf>
    <xf numFmtId="0" fontId="20" fillId="2" borderId="56" xfId="0" applyFont="1" applyFill="1" applyBorder="1" applyAlignment="1" applyProtection="1">
      <alignment horizontal="center" vertical="center" wrapText="1"/>
      <protection locked="0"/>
    </xf>
    <xf numFmtId="0" fontId="2" fillId="2" borderId="32" xfId="0" applyFont="1" applyFill="1" applyBorder="1" applyAlignment="1" applyProtection="1">
      <alignment vertical="center"/>
      <protection locked="0"/>
    </xf>
    <xf numFmtId="0" fontId="0" fillId="0" borderId="0" xfId="0" applyAlignment="1">
      <alignment horizontal="center" vertical="center"/>
    </xf>
    <xf numFmtId="0" fontId="2" fillId="5" borderId="32" xfId="0" applyFont="1" applyFill="1" applyBorder="1" applyAlignment="1" applyProtection="1">
      <alignment horizontal="center" vertical="center"/>
      <protection locked="0"/>
    </xf>
    <xf numFmtId="0" fontId="2" fillId="0" borderId="55" xfId="1" applyFont="1" applyBorder="1" applyAlignment="1" applyProtection="1">
      <alignment horizontal="center" vertical="center" wrapText="1"/>
      <protection locked="0"/>
    </xf>
    <xf numFmtId="0" fontId="3" fillId="3" borderId="0" xfId="0" applyFont="1" applyFill="1" applyProtection="1">
      <protection locked="0"/>
    </xf>
    <xf numFmtId="0" fontId="2" fillId="2" borderId="4" xfId="0" applyFont="1" applyFill="1" applyBorder="1" applyProtection="1">
      <protection locked="0"/>
    </xf>
    <xf numFmtId="0" fontId="3" fillId="2" borderId="0" xfId="0" applyFont="1" applyFill="1" applyAlignment="1" applyProtection="1">
      <alignment horizontal="right" vertical="center"/>
      <protection locked="0"/>
    </xf>
    <xf numFmtId="0" fontId="3" fillId="3" borderId="0" xfId="0" applyFont="1" applyFill="1" applyAlignment="1" applyProtection="1">
      <alignment horizontal="right" vertical="center"/>
      <protection locked="0"/>
    </xf>
    <xf numFmtId="0" fontId="2" fillId="2" borderId="5" xfId="0" applyFont="1" applyFill="1" applyBorder="1" applyAlignment="1" applyProtection="1">
      <alignment vertical="center" wrapText="1"/>
      <protection locked="0"/>
    </xf>
    <xf numFmtId="0" fontId="2" fillId="2" borderId="0" xfId="0" applyFont="1" applyFill="1" applyAlignment="1" applyProtection="1">
      <alignment vertical="center" wrapText="1"/>
      <protection locked="0"/>
    </xf>
    <xf numFmtId="0" fontId="2" fillId="2" borderId="7" xfId="0" applyFont="1" applyFill="1" applyBorder="1" applyAlignment="1" applyProtection="1">
      <alignment vertical="center" wrapText="1"/>
      <protection locked="0"/>
    </xf>
    <xf numFmtId="0" fontId="2" fillId="2" borderId="8" xfId="0" applyFont="1" applyFill="1" applyBorder="1" applyAlignment="1" applyProtection="1">
      <alignment vertical="center" wrapText="1"/>
      <protection locked="0"/>
    </xf>
    <xf numFmtId="0" fontId="3" fillId="2" borderId="0" xfId="0" applyFont="1" applyFill="1" applyAlignment="1">
      <alignment horizontal="right" vertical="center"/>
    </xf>
    <xf numFmtId="0" fontId="3" fillId="2" borderId="0" xfId="0" applyFont="1" applyFill="1"/>
    <xf numFmtId="0" fontId="3" fillId="3" borderId="0" xfId="0" applyFont="1" applyFill="1"/>
    <xf numFmtId="0" fontId="2" fillId="2" borderId="1" xfId="0" applyFont="1" applyFill="1" applyBorder="1"/>
    <xf numFmtId="0" fontId="2" fillId="2" borderId="3" xfId="0" applyFont="1" applyFill="1" applyBorder="1"/>
    <xf numFmtId="0" fontId="3" fillId="2" borderId="3" xfId="0" applyFont="1" applyFill="1" applyBorder="1" applyAlignment="1">
      <alignment horizontal="center" vertical="center"/>
    </xf>
    <xf numFmtId="0" fontId="3" fillId="2" borderId="3" xfId="0" applyFont="1" applyFill="1" applyBorder="1"/>
    <xf numFmtId="0" fontId="3" fillId="2" borderId="2" xfId="0" applyFont="1" applyFill="1" applyBorder="1"/>
    <xf numFmtId="0" fontId="2" fillId="2" borderId="4" xfId="0" applyFont="1" applyFill="1" applyBorder="1"/>
    <xf numFmtId="0" fontId="2" fillId="2" borderId="0" xfId="0" applyFont="1" applyFill="1"/>
    <xf numFmtId="0" fontId="3" fillId="2" borderId="0" xfId="0" applyFont="1" applyFill="1" applyAlignment="1">
      <alignment horizontal="center" vertical="center"/>
    </xf>
    <xf numFmtId="0" fontId="3" fillId="2" borderId="5" xfId="0" applyFont="1" applyFill="1" applyBorder="1"/>
    <xf numFmtId="0" fontId="2" fillId="2" borderId="6" xfId="0" applyFont="1" applyFill="1" applyBorder="1"/>
    <xf numFmtId="0" fontId="2" fillId="2" borderId="7" xfId="0" applyFont="1" applyFill="1" applyBorder="1"/>
    <xf numFmtId="0" fontId="3" fillId="2" borderId="7" xfId="0" applyFont="1" applyFill="1" applyBorder="1" applyAlignment="1">
      <alignment horizontal="center" vertical="center"/>
    </xf>
    <xf numFmtId="0" fontId="3" fillId="2" borderId="7" xfId="0" applyFont="1" applyFill="1" applyBorder="1"/>
    <xf numFmtId="0" fontId="3" fillId="2" borderId="8" xfId="0" applyFont="1" applyFill="1" applyBorder="1"/>
    <xf numFmtId="0" fontId="3" fillId="2" borderId="0" xfId="0" applyFont="1" applyFill="1" applyAlignment="1">
      <alignment vertical="center"/>
    </xf>
    <xf numFmtId="0" fontId="3" fillId="2" borderId="0" xfId="0" quotePrefix="1" applyFont="1" applyFill="1"/>
    <xf numFmtId="0" fontId="3" fillId="5" borderId="37" xfId="0" applyFont="1" applyFill="1" applyBorder="1"/>
    <xf numFmtId="0" fontId="18" fillId="2" borderId="0" xfId="0" applyFont="1" applyFill="1"/>
    <xf numFmtId="3" fontId="2" fillId="2" borderId="0" xfId="0" applyNumberFormat="1" applyFont="1" applyFill="1" applyAlignment="1">
      <alignment vertical="center"/>
    </xf>
    <xf numFmtId="0" fontId="2" fillId="2" borderId="32" xfId="0" applyFont="1" applyFill="1" applyBorder="1" applyAlignment="1">
      <alignment horizontal="center"/>
    </xf>
    <xf numFmtId="0" fontId="28" fillId="0" borderId="0" xfId="0" applyFont="1" applyAlignment="1">
      <alignment horizontal="center"/>
    </xf>
    <xf numFmtId="0" fontId="28" fillId="0" borderId="0" xfId="0" applyFont="1"/>
    <xf numFmtId="3" fontId="2" fillId="2" borderId="32" xfId="0" applyNumberFormat="1" applyFont="1" applyFill="1" applyBorder="1" applyAlignment="1" applyProtection="1">
      <alignment vertical="center"/>
      <protection locked="0"/>
    </xf>
    <xf numFmtId="0" fontId="0" fillId="2" borderId="32" xfId="0" applyFill="1" applyBorder="1" applyAlignment="1">
      <alignment horizontal="center" vertical="center"/>
    </xf>
    <xf numFmtId="0" fontId="0" fillId="2" borderId="0" xfId="0" applyFill="1"/>
    <xf numFmtId="0" fontId="0" fillId="3" borderId="0" xfId="0" applyFill="1"/>
    <xf numFmtId="0" fontId="3" fillId="2" borderId="0" xfId="0" applyFont="1" applyFill="1" applyAlignment="1">
      <alignment horizontal="left" vertical="top" wrapText="1"/>
    </xf>
    <xf numFmtId="0" fontId="4" fillId="2" borderId="0" xfId="0" applyFont="1" applyFill="1" applyAlignment="1">
      <alignment horizontal="left" vertical="top" wrapText="1"/>
    </xf>
    <xf numFmtId="0" fontId="3" fillId="2" borderId="0" xfId="0" applyFont="1" applyFill="1" applyAlignment="1">
      <alignment vertical="top" wrapText="1"/>
    </xf>
    <xf numFmtId="0" fontId="4" fillId="4" borderId="9" xfId="0" applyFont="1" applyFill="1" applyBorder="1" applyAlignment="1">
      <alignment vertical="top" wrapText="1"/>
    </xf>
    <xf numFmtId="0" fontId="4" fillId="2" borderId="12" xfId="0" applyFont="1" applyFill="1" applyBorder="1" applyAlignment="1">
      <alignment vertical="top" wrapText="1"/>
    </xf>
    <xf numFmtId="0" fontId="4" fillId="2" borderId="13" xfId="0" applyFont="1" applyFill="1" applyBorder="1" applyAlignment="1">
      <alignment horizontal="left" vertical="top" wrapText="1"/>
    </xf>
    <xf numFmtId="0" fontId="6" fillId="2" borderId="12" xfId="0" applyFont="1" applyFill="1" applyBorder="1" applyAlignment="1">
      <alignment vertical="top" wrapText="1"/>
    </xf>
    <xf numFmtId="4" fontId="6" fillId="2" borderId="0" xfId="0" applyNumberFormat="1" applyFont="1" applyFill="1" applyAlignment="1">
      <alignment horizontal="left" vertical="top" wrapText="1"/>
    </xf>
    <xf numFmtId="3" fontId="6" fillId="2" borderId="13" xfId="0" applyNumberFormat="1" applyFont="1" applyFill="1" applyBorder="1" applyAlignment="1">
      <alignment horizontal="right" vertical="center" wrapText="1"/>
    </xf>
    <xf numFmtId="4" fontId="4" fillId="2" borderId="0" xfId="0" applyNumberFormat="1" applyFont="1" applyFill="1" applyAlignment="1">
      <alignment horizontal="left" vertical="top" wrapText="1"/>
    </xf>
    <xf numFmtId="3" fontId="4" fillId="2" borderId="13" xfId="0" applyNumberFormat="1" applyFont="1" applyFill="1" applyBorder="1" applyAlignment="1">
      <alignment horizontal="right" vertical="center" wrapText="1"/>
    </xf>
    <xf numFmtId="4" fontId="4" fillId="2" borderId="13" xfId="0" applyNumberFormat="1" applyFont="1" applyFill="1" applyBorder="1" applyAlignment="1">
      <alignment horizontal="right" vertical="center" wrapText="1"/>
    </xf>
    <xf numFmtId="0" fontId="4" fillId="2" borderId="14"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0" xfId="0" applyFont="1" applyFill="1" applyAlignment="1">
      <alignment horizontal="center" vertical="top" wrapText="1"/>
    </xf>
    <xf numFmtId="0" fontId="4" fillId="2" borderId="13" xfId="0" applyFont="1" applyFill="1" applyBorder="1" applyAlignment="1">
      <alignment horizontal="center" vertical="top" wrapText="1"/>
    </xf>
    <xf numFmtId="4" fontId="4" fillId="2" borderId="0" xfId="0" applyNumberFormat="1" applyFont="1" applyFill="1" applyAlignment="1">
      <alignment horizontal="left" vertical="center"/>
    </xf>
    <xf numFmtId="4" fontId="4" fillId="2" borderId="13" xfId="0" applyNumberFormat="1" applyFont="1" applyFill="1" applyBorder="1" applyAlignment="1">
      <alignment horizontal="center" vertical="center" wrapText="1"/>
    </xf>
    <xf numFmtId="0" fontId="3" fillId="2" borderId="12" xfId="0" applyFont="1" applyFill="1" applyBorder="1" applyAlignment="1">
      <alignment vertical="top" wrapText="1"/>
    </xf>
    <xf numFmtId="0" fontId="4" fillId="2" borderId="23" xfId="0" applyFont="1" applyFill="1" applyBorder="1" applyAlignment="1">
      <alignment horizontal="center" vertical="center" wrapText="1"/>
    </xf>
    <xf numFmtId="0" fontId="3" fillId="2" borderId="27" xfId="0" applyFont="1" applyFill="1" applyBorder="1" applyAlignment="1">
      <alignment vertical="top" wrapText="1"/>
    </xf>
    <xf numFmtId="0" fontId="3" fillId="2" borderId="28" xfId="0" applyFont="1" applyFill="1" applyBorder="1" applyAlignment="1">
      <alignment vertical="top" wrapText="1"/>
    </xf>
    <xf numFmtId="0" fontId="4" fillId="2" borderId="29" xfId="0" applyFont="1" applyFill="1" applyBorder="1" applyAlignment="1">
      <alignment vertical="top" wrapText="1"/>
    </xf>
    <xf numFmtId="0" fontId="4" fillId="2" borderId="30" xfId="0" applyFont="1" applyFill="1" applyBorder="1" applyAlignment="1">
      <alignment horizontal="left" vertical="top" wrapText="1"/>
    </xf>
    <xf numFmtId="0" fontId="4" fillId="2" borderId="31" xfId="0" applyFont="1" applyFill="1" applyBorder="1" applyAlignment="1">
      <alignment horizontal="left" vertical="top" wrapText="1"/>
    </xf>
    <xf numFmtId="0" fontId="4" fillId="2" borderId="12" xfId="0" applyFont="1" applyFill="1" applyBorder="1" applyAlignment="1">
      <alignment horizontal="right" vertical="top" wrapText="1"/>
    </xf>
    <xf numFmtId="0" fontId="2" fillId="2" borderId="32" xfId="0" applyFont="1" applyFill="1" applyBorder="1" applyAlignment="1">
      <alignment horizontal="center" vertical="center"/>
    </xf>
    <xf numFmtId="0" fontId="8" fillId="2" borderId="12" xfId="0" applyFont="1" applyFill="1" applyBorder="1" applyAlignment="1">
      <alignment horizontal="right" vertical="center" wrapText="1"/>
    </xf>
    <xf numFmtId="4" fontId="8" fillId="2" borderId="0" xfId="0" applyNumberFormat="1" applyFont="1" applyFill="1" applyAlignment="1">
      <alignment vertical="center" wrapText="1"/>
    </xf>
    <xf numFmtId="4" fontId="6" fillId="2" borderId="0" xfId="0" applyNumberFormat="1" applyFont="1" applyFill="1" applyAlignment="1">
      <alignment vertical="center" wrapText="1"/>
    </xf>
    <xf numFmtId="4" fontId="6" fillId="2" borderId="0" xfId="0" applyNumberFormat="1" applyFont="1" applyFill="1" applyAlignment="1">
      <alignment vertical="top" wrapText="1"/>
    </xf>
    <xf numFmtId="3" fontId="8" fillId="2" borderId="32" xfId="0" applyNumberFormat="1" applyFont="1" applyFill="1" applyBorder="1" applyAlignment="1">
      <alignment horizontal="right" vertical="top" wrapText="1"/>
    </xf>
    <xf numFmtId="0" fontId="6" fillId="2" borderId="12" xfId="0" applyFont="1" applyFill="1" applyBorder="1" applyAlignment="1">
      <alignment horizontal="right" vertical="center" wrapText="1"/>
    </xf>
    <xf numFmtId="3" fontId="8" fillId="2" borderId="32" xfId="0" applyNumberFormat="1" applyFont="1" applyFill="1" applyBorder="1" applyAlignment="1">
      <alignment vertical="top" wrapText="1"/>
    </xf>
    <xf numFmtId="3" fontId="8" fillId="2" borderId="32" xfId="0" applyNumberFormat="1" applyFont="1" applyFill="1" applyBorder="1" applyAlignment="1">
      <alignment horizontal="center" vertical="top" wrapText="1"/>
    </xf>
    <xf numFmtId="0" fontId="6" fillId="2" borderId="12" xfId="0" applyFont="1" applyFill="1" applyBorder="1" applyAlignment="1">
      <alignment horizontal="right" vertical="top" wrapText="1"/>
    </xf>
    <xf numFmtId="4" fontId="6" fillId="2" borderId="11" xfId="0" applyNumberFormat="1" applyFont="1" applyFill="1" applyBorder="1" applyAlignment="1">
      <alignment vertical="top" wrapText="1"/>
    </xf>
    <xf numFmtId="4" fontId="2" fillId="2" borderId="32" xfId="0" applyNumberFormat="1" applyFont="1" applyFill="1" applyBorder="1" applyAlignment="1">
      <alignment vertical="top" wrapText="1"/>
    </xf>
    <xf numFmtId="4" fontId="4" fillId="2" borderId="30" xfId="0" applyNumberFormat="1" applyFont="1" applyFill="1" applyBorder="1" applyAlignment="1">
      <alignment horizontal="left" vertical="top" wrapText="1"/>
    </xf>
    <xf numFmtId="4" fontId="4" fillId="2" borderId="31" xfId="0" applyNumberFormat="1" applyFont="1" applyFill="1" applyBorder="1" applyAlignment="1">
      <alignment horizontal="right" vertical="center" wrapText="1"/>
    </xf>
    <xf numFmtId="0" fontId="2" fillId="2" borderId="32" xfId="0" applyFont="1" applyFill="1" applyBorder="1" applyAlignment="1">
      <alignment vertical="top" wrapText="1"/>
    </xf>
    <xf numFmtId="0" fontId="3" fillId="2" borderId="12" xfId="0" applyFont="1" applyFill="1" applyBorder="1" applyAlignment="1">
      <alignment horizontal="right" vertical="top" wrapText="1"/>
    </xf>
    <xf numFmtId="0" fontId="3" fillId="2" borderId="13" xfId="0" applyFont="1" applyFill="1" applyBorder="1" applyAlignment="1">
      <alignment vertical="top" wrapText="1"/>
    </xf>
    <xf numFmtId="0" fontId="0" fillId="2" borderId="66" xfId="0" applyFill="1" applyBorder="1"/>
    <xf numFmtId="0" fontId="0" fillId="2" borderId="27" xfId="0" applyFill="1" applyBorder="1"/>
    <xf numFmtId="0" fontId="0" fillId="2" borderId="28" xfId="0" applyFill="1" applyBorder="1"/>
    <xf numFmtId="0" fontId="8" fillId="2" borderId="0" xfId="0" applyFont="1" applyFill="1" applyAlignment="1" applyProtection="1">
      <alignment horizontal="center"/>
      <protection locked="0"/>
    </xf>
    <xf numFmtId="0" fontId="15" fillId="2" borderId="0" xfId="0" applyFont="1" applyFill="1" applyAlignment="1">
      <alignment vertical="center"/>
    </xf>
    <xf numFmtId="0" fontId="16" fillId="6" borderId="9" xfId="0" applyFont="1" applyFill="1" applyBorder="1" applyAlignment="1">
      <alignment vertical="center"/>
    </xf>
    <xf numFmtId="0" fontId="16" fillId="6" borderId="10" xfId="0" applyFont="1" applyFill="1" applyBorder="1" applyAlignment="1">
      <alignment vertical="center"/>
    </xf>
    <xf numFmtId="0" fontId="16" fillId="6" borderId="10" xfId="0" applyFont="1" applyFill="1" applyBorder="1" applyAlignment="1">
      <alignment horizontal="center" vertical="center"/>
    </xf>
    <xf numFmtId="0" fontId="16" fillId="6" borderId="11" xfId="0" applyFont="1" applyFill="1" applyBorder="1" applyAlignment="1">
      <alignment vertical="center"/>
    </xf>
    <xf numFmtId="0" fontId="17" fillId="6" borderId="32" xfId="0" applyFont="1" applyFill="1" applyBorder="1" applyAlignment="1">
      <alignment horizontal="center" vertical="center" wrapText="1"/>
    </xf>
    <xf numFmtId="0" fontId="15" fillId="3" borderId="0" xfId="0" applyFont="1" applyFill="1" applyAlignment="1">
      <alignment vertical="center"/>
    </xf>
    <xf numFmtId="0" fontId="8" fillId="2" borderId="32" xfId="0" applyFont="1" applyFill="1" applyBorder="1" applyAlignment="1">
      <alignment horizontal="center"/>
    </xf>
    <xf numFmtId="4" fontId="6" fillId="2" borderId="41" xfId="0" applyNumberFormat="1" applyFont="1" applyFill="1" applyBorder="1" applyAlignment="1">
      <alignment horizontal="center" vertical="center"/>
    </xf>
    <xf numFmtId="4" fontId="6" fillId="2" borderId="40" xfId="0" applyNumberFormat="1" applyFont="1" applyFill="1" applyBorder="1" applyAlignment="1">
      <alignment horizontal="center" vertical="center"/>
    </xf>
    <xf numFmtId="3" fontId="8" fillId="2" borderId="32" xfId="0" applyNumberFormat="1" applyFont="1" applyFill="1" applyBorder="1" applyAlignment="1">
      <alignment horizontal="center" vertical="center"/>
    </xf>
    <xf numFmtId="4" fontId="8" fillId="2" borderId="32" xfId="0" applyNumberFormat="1" applyFont="1" applyFill="1" applyBorder="1" applyAlignment="1">
      <alignment horizontal="center" vertical="center"/>
    </xf>
    <xf numFmtId="3" fontId="8" fillId="2" borderId="42" xfId="0" applyNumberFormat="1" applyFont="1" applyFill="1" applyBorder="1" applyAlignment="1">
      <alignment horizontal="center" vertical="center"/>
    </xf>
    <xf numFmtId="3" fontId="6" fillId="2" borderId="42" xfId="0" applyNumberFormat="1" applyFont="1" applyFill="1" applyBorder="1" applyAlignment="1">
      <alignment vertical="center"/>
    </xf>
    <xf numFmtId="3" fontId="6" fillId="2" borderId="32" xfId="0" applyNumberFormat="1" applyFont="1" applyFill="1" applyBorder="1" applyAlignment="1">
      <alignment horizontal="center" vertical="center" wrapText="1"/>
    </xf>
    <xf numFmtId="3" fontId="8" fillId="2" borderId="32" xfId="0" applyNumberFormat="1" applyFont="1" applyFill="1" applyBorder="1" applyAlignment="1">
      <alignment horizontal="center" vertical="center" wrapText="1"/>
    </xf>
    <xf numFmtId="3" fontId="13" fillId="2" borderId="32" xfId="0" applyNumberFormat="1" applyFont="1" applyFill="1" applyBorder="1" applyAlignment="1">
      <alignment horizontal="center" vertical="center" wrapText="1"/>
    </xf>
    <xf numFmtId="4" fontId="4" fillId="2" borderId="0" xfId="1" applyNumberFormat="1" applyFont="1" applyFill="1" applyAlignment="1" applyProtection="1">
      <alignment horizontal="right" vertical="center"/>
      <protection locked="0"/>
    </xf>
    <xf numFmtId="4" fontId="19" fillId="2" borderId="32" xfId="1" applyNumberFormat="1" applyFont="1" applyFill="1" applyBorder="1" applyAlignment="1">
      <alignment horizontal="right" vertical="center"/>
    </xf>
    <xf numFmtId="4" fontId="19" fillId="2" borderId="49" xfId="1" applyNumberFormat="1" applyFont="1" applyFill="1" applyBorder="1" applyAlignment="1">
      <alignment horizontal="right" vertical="center"/>
    </xf>
    <xf numFmtId="4" fontId="4" fillId="0" borderId="32" xfId="1" applyNumberFormat="1" applyFont="1" applyBorder="1" applyAlignment="1">
      <alignment horizontal="right" vertical="center"/>
    </xf>
    <xf numFmtId="4" fontId="4" fillId="0" borderId="49" xfId="1" applyNumberFormat="1" applyFont="1" applyBorder="1" applyAlignment="1">
      <alignment horizontal="right" vertical="center"/>
    </xf>
    <xf numFmtId="4" fontId="4" fillId="0" borderId="38" xfId="1" applyNumberFormat="1" applyFont="1" applyBorder="1" applyAlignment="1">
      <alignment horizontal="right" vertical="center"/>
    </xf>
    <xf numFmtId="4" fontId="4" fillId="0" borderId="67" xfId="1" applyNumberFormat="1" applyFont="1" applyBorder="1" applyAlignment="1">
      <alignment horizontal="right" vertical="center"/>
    </xf>
    <xf numFmtId="4" fontId="26" fillId="8" borderId="51" xfId="1" applyNumberFormat="1" applyFont="1" applyFill="1" applyBorder="1" applyAlignment="1">
      <alignment horizontal="right" vertical="center"/>
    </xf>
    <xf numFmtId="4" fontId="26" fillId="8" borderId="57" xfId="1" applyNumberFormat="1" applyFont="1" applyFill="1" applyBorder="1" applyAlignment="1">
      <alignment horizontal="right" vertical="center"/>
    </xf>
    <xf numFmtId="4" fontId="19" fillId="12" borderId="32" xfId="1" applyNumberFormat="1" applyFont="1" applyFill="1" applyBorder="1" applyAlignment="1">
      <alignment horizontal="right" vertical="center"/>
    </xf>
    <xf numFmtId="4" fontId="4" fillId="2" borderId="32" xfId="1" applyNumberFormat="1" applyFont="1" applyFill="1" applyBorder="1" applyAlignment="1">
      <alignment horizontal="right" vertical="center"/>
    </xf>
    <xf numFmtId="4" fontId="4" fillId="2" borderId="49" xfId="1" applyNumberFormat="1" applyFont="1" applyFill="1" applyBorder="1" applyAlignment="1">
      <alignment horizontal="right" vertical="center"/>
    </xf>
    <xf numFmtId="4" fontId="4" fillId="2" borderId="38" xfId="1" applyNumberFormat="1" applyFont="1" applyFill="1" applyBorder="1" applyAlignment="1">
      <alignment horizontal="right" vertical="center"/>
    </xf>
    <xf numFmtId="4" fontId="4" fillId="2" borderId="67" xfId="1" applyNumberFormat="1" applyFont="1" applyFill="1" applyBorder="1" applyAlignment="1">
      <alignment horizontal="right" vertical="center"/>
    </xf>
    <xf numFmtId="4" fontId="27" fillId="11" borderId="51" xfId="1" applyNumberFormat="1" applyFont="1" applyFill="1" applyBorder="1" applyAlignment="1">
      <alignment horizontal="right" vertical="center"/>
    </xf>
    <xf numFmtId="4" fontId="4" fillId="2" borderId="9" xfId="1" applyNumberFormat="1" applyFont="1" applyFill="1" applyBorder="1" applyAlignment="1">
      <alignment horizontal="right" vertical="center"/>
    </xf>
    <xf numFmtId="4" fontId="27" fillId="11" borderId="57" xfId="1" applyNumberFormat="1" applyFont="1" applyFill="1" applyBorder="1" applyAlignment="1">
      <alignment horizontal="right" vertical="center"/>
    </xf>
    <xf numFmtId="4" fontId="2" fillId="0" borderId="49" xfId="1" applyNumberFormat="1" applyFont="1" applyBorder="1" applyAlignment="1">
      <alignment horizontal="right" vertical="center"/>
    </xf>
    <xf numFmtId="0" fontId="2" fillId="2" borderId="37" xfId="0" applyFont="1" applyFill="1" applyBorder="1" applyAlignment="1">
      <alignment horizontal="center" vertical="center"/>
    </xf>
    <xf numFmtId="4" fontId="3" fillId="0" borderId="49" xfId="1" applyNumberFormat="1" applyFont="1" applyBorder="1" applyAlignment="1">
      <alignment horizontal="right" vertical="center"/>
    </xf>
    <xf numFmtId="4" fontId="2" fillId="2" borderId="49" xfId="0" applyNumberFormat="1" applyFont="1" applyFill="1" applyBorder="1" applyAlignment="1">
      <alignment vertical="center"/>
    </xf>
    <xf numFmtId="4" fontId="3" fillId="2" borderId="49" xfId="1" applyNumberFormat="1" applyFont="1" applyFill="1" applyBorder="1" applyAlignment="1">
      <alignment horizontal="right" vertical="center"/>
    </xf>
    <xf numFmtId="4" fontId="3" fillId="0" borderId="54" xfId="1" applyNumberFormat="1" applyFont="1" applyBorder="1" applyAlignment="1">
      <alignment horizontal="right" vertical="center"/>
    </xf>
    <xf numFmtId="4" fontId="2" fillId="2" borderId="49" xfId="1" applyNumberFormat="1" applyFont="1" applyFill="1" applyBorder="1" applyAlignment="1">
      <alignment horizontal="right" vertical="center"/>
    </xf>
    <xf numFmtId="4" fontId="3" fillId="2" borderId="54" xfId="1" applyNumberFormat="1" applyFont="1" applyFill="1" applyBorder="1" applyAlignment="1">
      <alignment horizontal="right" vertical="center"/>
    </xf>
    <xf numFmtId="0" fontId="3" fillId="2" borderId="33" xfId="0" applyFont="1" applyFill="1" applyBorder="1"/>
    <xf numFmtId="0" fontId="3" fillId="2" borderId="34" xfId="0" applyFont="1" applyFill="1" applyBorder="1"/>
    <xf numFmtId="0" fontId="3" fillId="2" borderId="36" xfId="0" applyFont="1" applyFill="1" applyBorder="1"/>
    <xf numFmtId="10" fontId="2" fillId="2" borderId="32" xfId="2" applyNumberFormat="1" applyFont="1" applyFill="1" applyBorder="1" applyAlignment="1" applyProtection="1">
      <alignment horizontal="center" vertical="center"/>
    </xf>
    <xf numFmtId="0" fontId="3" fillId="2" borderId="35" xfId="0" applyFont="1" applyFill="1" applyBorder="1"/>
    <xf numFmtId="0" fontId="3" fillId="2" borderId="34" xfId="0" applyFont="1" applyFill="1" applyBorder="1" applyAlignment="1">
      <alignment vertical="center"/>
    </xf>
    <xf numFmtId="0" fontId="3" fillId="2" borderId="79" xfId="0" applyFont="1" applyFill="1" applyBorder="1" applyAlignment="1">
      <alignment vertical="center"/>
    </xf>
    <xf numFmtId="4" fontId="2" fillId="2" borderId="32" xfId="0" applyNumberFormat="1" applyFont="1" applyFill="1" applyBorder="1" applyAlignment="1">
      <alignment vertical="center"/>
    </xf>
    <xf numFmtId="0" fontId="2" fillId="2" borderId="49" xfId="0" applyFont="1" applyFill="1" applyBorder="1" applyAlignment="1">
      <alignment horizontal="center" vertical="center"/>
    </xf>
    <xf numFmtId="4" fontId="2" fillId="2" borderId="58" xfId="0" applyNumberFormat="1" applyFont="1" applyFill="1" applyBorder="1" applyAlignment="1">
      <alignment vertical="center"/>
    </xf>
    <xf numFmtId="4" fontId="2" fillId="2" borderId="11" xfId="0" applyNumberFormat="1" applyFont="1" applyFill="1" applyBorder="1" applyAlignment="1">
      <alignment vertical="center"/>
    </xf>
    <xf numFmtId="4" fontId="2" fillId="2" borderId="38" xfId="0" applyNumberFormat="1" applyFont="1" applyFill="1" applyBorder="1" applyAlignment="1">
      <alignment vertical="center"/>
    </xf>
    <xf numFmtId="0" fontId="2" fillId="2" borderId="67" xfId="0" applyFont="1" applyFill="1" applyBorder="1" applyAlignment="1">
      <alignment horizontal="center" vertical="center"/>
    </xf>
    <xf numFmtId="4" fontId="2" fillId="2" borderId="63" xfId="0" applyNumberFormat="1" applyFont="1" applyFill="1" applyBorder="1" applyAlignment="1">
      <alignment vertical="center"/>
    </xf>
    <xf numFmtId="0" fontId="2" fillId="2" borderId="57" xfId="0" applyFont="1" applyFill="1" applyBorder="1" applyAlignment="1">
      <alignment horizontal="center" vertical="center"/>
    </xf>
    <xf numFmtId="4" fontId="2" fillId="2" borderId="60" xfId="0" applyNumberFormat="1" applyFont="1" applyFill="1" applyBorder="1" applyAlignment="1">
      <alignment vertical="center"/>
    </xf>
    <xf numFmtId="4" fontId="2" fillId="2" borderId="31" xfId="0" applyNumberFormat="1" applyFont="1" applyFill="1" applyBorder="1" applyAlignment="1">
      <alignment vertical="center"/>
    </xf>
    <xf numFmtId="4" fontId="26" fillId="8" borderId="62" xfId="1" applyNumberFormat="1" applyFont="1" applyFill="1" applyBorder="1" applyAlignment="1">
      <alignment horizontal="right" vertical="center"/>
    </xf>
    <xf numFmtId="4" fontId="26" fillId="8" borderId="64" xfId="1" applyNumberFormat="1" applyFont="1" applyFill="1" applyBorder="1" applyAlignment="1">
      <alignment horizontal="right" vertical="center"/>
    </xf>
    <xf numFmtId="4" fontId="2" fillId="2" borderId="51" xfId="0" applyNumberFormat="1" applyFont="1" applyFill="1" applyBorder="1" applyAlignment="1">
      <alignment vertical="center"/>
    </xf>
    <xf numFmtId="4" fontId="2" fillId="2" borderId="50" xfId="0" applyNumberFormat="1" applyFont="1" applyFill="1" applyBorder="1" applyAlignment="1">
      <alignment vertical="center"/>
    </xf>
    <xf numFmtId="0" fontId="12" fillId="2" borderId="57" xfId="0" applyFont="1" applyFill="1" applyBorder="1" applyAlignment="1">
      <alignment horizontal="center" vertical="center"/>
    </xf>
    <xf numFmtId="4" fontId="26" fillId="8" borderId="37" xfId="1" applyNumberFormat="1" applyFont="1" applyFill="1" applyBorder="1" applyAlignment="1">
      <alignment horizontal="right" vertical="center"/>
    </xf>
    <xf numFmtId="4" fontId="27" fillId="11" borderId="37" xfId="1" applyNumberFormat="1" applyFont="1" applyFill="1" applyBorder="1" applyAlignment="1">
      <alignment horizontal="right" vertical="center"/>
    </xf>
    <xf numFmtId="9" fontId="3" fillId="2" borderId="75" xfId="2" applyFont="1" applyFill="1" applyBorder="1" applyAlignment="1" applyProtection="1">
      <alignment vertical="center"/>
    </xf>
    <xf numFmtId="9" fontId="3" fillId="2" borderId="53" xfId="2" applyFont="1" applyFill="1" applyBorder="1" applyAlignment="1" applyProtection="1">
      <alignment vertical="center"/>
    </xf>
    <xf numFmtId="9" fontId="2" fillId="2" borderId="54" xfId="2" applyFont="1" applyFill="1" applyBorder="1" applyAlignment="1" applyProtection="1">
      <alignment vertical="center"/>
    </xf>
    <xf numFmtId="165" fontId="2" fillId="5" borderId="37" xfId="0" applyNumberFormat="1" applyFont="1" applyFill="1" applyBorder="1" applyAlignment="1" applyProtection="1">
      <alignment horizontal="center"/>
      <protection locked="0"/>
    </xf>
    <xf numFmtId="0" fontId="31" fillId="0" borderId="32" xfId="1" applyFont="1" applyBorder="1" applyAlignment="1" applyProtection="1">
      <alignment vertical="center" wrapText="1"/>
      <protection locked="0"/>
    </xf>
    <xf numFmtId="3" fontId="18" fillId="5" borderId="0" xfId="0" applyNumberFormat="1" applyFont="1" applyFill="1" applyAlignment="1" applyProtection="1">
      <alignment horizontal="right" vertical="center"/>
      <protection locked="0"/>
    </xf>
    <xf numFmtId="0" fontId="3" fillId="2" borderId="29" xfId="0" applyFont="1" applyFill="1" applyBorder="1" applyAlignment="1">
      <alignment horizontal="left" vertical="center" wrapText="1"/>
    </xf>
    <xf numFmtId="0" fontId="3" fillId="2" borderId="30" xfId="0" applyFont="1" applyFill="1" applyBorder="1" applyAlignment="1">
      <alignment horizontal="left" vertical="center" wrapText="1"/>
    </xf>
    <xf numFmtId="0" fontId="3" fillId="2" borderId="31" xfId="0" applyFont="1" applyFill="1" applyBorder="1" applyAlignment="1">
      <alignment horizontal="left" vertical="center" wrapText="1"/>
    </xf>
    <xf numFmtId="0" fontId="3" fillId="2" borderId="66" xfId="0" applyFont="1" applyFill="1" applyBorder="1" applyAlignment="1">
      <alignment horizontal="left" vertical="center" wrapText="1"/>
    </xf>
    <xf numFmtId="0" fontId="3" fillId="2" borderId="27"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13" xfId="0" applyFont="1" applyFill="1" applyBorder="1" applyAlignment="1">
      <alignment horizontal="left" vertical="center" wrapText="1"/>
    </xf>
    <xf numFmtId="0" fontId="2" fillId="2" borderId="4" xfId="0" applyFont="1" applyFill="1" applyBorder="1" applyAlignment="1">
      <alignment horizontal="left"/>
    </xf>
    <xf numFmtId="0" fontId="2" fillId="2" borderId="0" xfId="0" applyFont="1" applyFill="1" applyAlignment="1">
      <alignment horizontal="left"/>
    </xf>
    <xf numFmtId="0" fontId="2" fillId="2" borderId="5" xfId="0" applyFont="1" applyFill="1" applyBorder="1" applyAlignment="1">
      <alignment horizontal="left"/>
    </xf>
    <xf numFmtId="0" fontId="0" fillId="2" borderId="32" xfId="0" applyFill="1" applyBorder="1" applyAlignment="1" applyProtection="1">
      <alignment horizontal="center" vertical="center"/>
      <protection locked="0"/>
    </xf>
    <xf numFmtId="0" fontId="0" fillId="2" borderId="32" xfId="0" applyFill="1" applyBorder="1" applyAlignment="1">
      <alignment horizontal="center" vertical="center"/>
    </xf>
    <xf numFmtId="0" fontId="0" fillId="2" borderId="9" xfId="0" applyFill="1" applyBorder="1" applyAlignment="1">
      <alignment horizontal="center" vertical="center"/>
    </xf>
    <xf numFmtId="0" fontId="0" fillId="2" borderId="11" xfId="0" applyFill="1" applyBorder="1" applyAlignment="1">
      <alignment horizontal="center" vertical="center"/>
    </xf>
    <xf numFmtId="0" fontId="4" fillId="4" borderId="10" xfId="0" applyFont="1" applyFill="1" applyBorder="1" applyAlignment="1">
      <alignment horizontal="left" vertical="top" wrapText="1"/>
    </xf>
    <xf numFmtId="0" fontId="4" fillId="4" borderId="11" xfId="0" applyFont="1" applyFill="1" applyBorder="1" applyAlignment="1">
      <alignment horizontal="left" vertical="top" wrapText="1"/>
    </xf>
    <xf numFmtId="0" fontId="6" fillId="2" borderId="0" xfId="0" applyFont="1" applyFill="1" applyAlignment="1">
      <alignment horizontal="left" vertical="top" wrapText="1"/>
    </xf>
    <xf numFmtId="0" fontId="6" fillId="2" borderId="13" xfId="0" applyFont="1" applyFill="1" applyBorder="1" applyAlignment="1">
      <alignment horizontal="left" vertical="top" wrapText="1"/>
    </xf>
    <xf numFmtId="4" fontId="6" fillId="2" borderId="0" xfId="0" applyNumberFormat="1" applyFont="1" applyFill="1" applyAlignment="1">
      <alignment horizontal="left" vertical="top" wrapText="1"/>
    </xf>
    <xf numFmtId="4" fontId="4" fillId="2" borderId="0" xfId="0" applyNumberFormat="1" applyFont="1" applyFill="1" applyAlignment="1">
      <alignment horizontal="left" vertical="top"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4" fontId="6" fillId="2" borderId="13" xfId="0" applyNumberFormat="1" applyFont="1" applyFill="1" applyBorder="1" applyAlignment="1">
      <alignment horizontal="left" vertical="top" wrapText="1"/>
    </xf>
    <xf numFmtId="0" fontId="6" fillId="2" borderId="21" xfId="0" applyFont="1" applyFill="1" applyBorder="1" applyAlignment="1">
      <alignment horizontal="left" vertical="top" wrapText="1"/>
    </xf>
    <xf numFmtId="0" fontId="6" fillId="2" borderId="22" xfId="0" applyFont="1" applyFill="1" applyBorder="1" applyAlignment="1">
      <alignment horizontal="left" vertical="top" wrapText="1"/>
    </xf>
    <xf numFmtId="0" fontId="4" fillId="2" borderId="24"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2" fillId="2" borderId="1" xfId="0" applyFont="1" applyFill="1" applyBorder="1" applyAlignment="1">
      <alignment horizontal="left"/>
    </xf>
    <xf numFmtId="0" fontId="2" fillId="2" borderId="3" xfId="0" applyFont="1" applyFill="1" applyBorder="1" applyAlignment="1">
      <alignment horizontal="left"/>
    </xf>
    <xf numFmtId="0" fontId="2" fillId="2" borderId="2" xfId="0" applyFont="1" applyFill="1" applyBorder="1" applyAlignment="1">
      <alignment horizontal="left"/>
    </xf>
    <xf numFmtId="0" fontId="2" fillId="2" borderId="4"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5"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wrapText="1"/>
    </xf>
    <xf numFmtId="0" fontId="3" fillId="2" borderId="0" xfId="0" applyFont="1" applyFill="1" applyAlignment="1">
      <alignment horizontal="left" vertical="top" wrapText="1"/>
    </xf>
    <xf numFmtId="0" fontId="4" fillId="2" borderId="0" xfId="0" applyFont="1" applyFill="1" applyAlignment="1">
      <alignment horizontal="left" vertical="top" wrapText="1"/>
    </xf>
    <xf numFmtId="4" fontId="4" fillId="2" borderId="18" xfId="0" applyNumberFormat="1" applyFont="1" applyFill="1" applyBorder="1" applyAlignment="1">
      <alignment horizontal="center" vertical="center" wrapText="1"/>
    </xf>
    <xf numFmtId="4" fontId="4" fillId="2" borderId="19" xfId="0" applyNumberFormat="1" applyFont="1" applyFill="1" applyBorder="1" applyAlignment="1">
      <alignment horizontal="center" vertical="center" wrapText="1"/>
    </xf>
    <xf numFmtId="4" fontId="4" fillId="2" borderId="20" xfId="0" applyNumberFormat="1" applyFont="1" applyFill="1" applyBorder="1" applyAlignment="1">
      <alignment horizontal="center" vertical="center" wrapText="1"/>
    </xf>
    <xf numFmtId="4" fontId="8" fillId="2" borderId="32" xfId="0" applyNumberFormat="1" applyFont="1" applyFill="1" applyBorder="1" applyAlignment="1">
      <alignment horizontal="center" vertical="center" wrapText="1"/>
    </xf>
    <xf numFmtId="0" fontId="8" fillId="2" borderId="32" xfId="0" applyFont="1" applyFill="1" applyBorder="1" applyAlignment="1">
      <alignment horizontal="center" vertical="center" wrapText="1"/>
    </xf>
    <xf numFmtId="4" fontId="30" fillId="6" borderId="76" xfId="1" applyNumberFormat="1" applyFont="1" applyFill="1" applyBorder="1" applyAlignment="1" applyProtection="1">
      <alignment horizontal="center" vertical="center" wrapText="1"/>
      <protection locked="0"/>
    </xf>
    <xf numFmtId="4" fontId="30" fillId="6" borderId="77" xfId="1" applyNumberFormat="1" applyFont="1" applyFill="1" applyBorder="1" applyAlignment="1" applyProtection="1">
      <alignment horizontal="center" vertical="center" wrapText="1"/>
      <protection locked="0"/>
    </xf>
    <xf numFmtId="4" fontId="30" fillId="6" borderId="78" xfId="1" applyNumberFormat="1" applyFont="1" applyFill="1" applyBorder="1" applyAlignment="1" applyProtection="1">
      <alignment horizontal="center" vertical="center" wrapText="1"/>
      <protection locked="0"/>
    </xf>
    <xf numFmtId="4" fontId="3" fillId="2" borderId="58" xfId="0" applyNumberFormat="1" applyFont="1" applyFill="1" applyBorder="1" applyAlignment="1" applyProtection="1">
      <alignment horizontal="center" vertical="center"/>
      <protection locked="0"/>
    </xf>
    <xf numFmtId="4" fontId="3" fillId="2" borderId="10" xfId="0" applyNumberFormat="1" applyFont="1" applyFill="1" applyBorder="1" applyAlignment="1" applyProtection="1">
      <alignment horizontal="center" vertical="center"/>
      <protection locked="0"/>
    </xf>
    <xf numFmtId="4" fontId="3" fillId="2" borderId="74" xfId="0" applyNumberFormat="1" applyFont="1" applyFill="1" applyBorder="1" applyAlignment="1" applyProtection="1">
      <alignment horizontal="center" vertical="center"/>
      <protection locked="0"/>
    </xf>
    <xf numFmtId="0" fontId="30" fillId="6" borderId="1" xfId="0" applyFont="1" applyFill="1" applyBorder="1" applyAlignment="1" applyProtection="1">
      <alignment horizontal="center" vertical="center"/>
      <protection locked="0"/>
    </xf>
    <xf numFmtId="0" fontId="30" fillId="6" borderId="3" xfId="0" applyFont="1" applyFill="1" applyBorder="1" applyAlignment="1" applyProtection="1">
      <alignment horizontal="center" vertical="center"/>
      <protection locked="0"/>
    </xf>
    <xf numFmtId="0" fontId="30" fillId="6" borderId="2" xfId="0" applyFont="1" applyFill="1" applyBorder="1" applyAlignment="1" applyProtection="1">
      <alignment horizontal="center" vertical="center"/>
      <protection locked="0"/>
    </xf>
    <xf numFmtId="0" fontId="30" fillId="6" borderId="72" xfId="0" applyFont="1" applyFill="1" applyBorder="1" applyAlignment="1" applyProtection="1">
      <alignment horizontal="center" vertical="center"/>
      <protection locked="0"/>
    </xf>
    <xf numFmtId="0" fontId="30" fillId="6" borderId="27" xfId="0" applyFont="1" applyFill="1" applyBorder="1" applyAlignment="1" applyProtection="1">
      <alignment horizontal="center" vertical="center"/>
      <protection locked="0"/>
    </xf>
    <xf numFmtId="0" fontId="30" fillId="6" borderId="73" xfId="0" applyFont="1" applyFill="1" applyBorder="1" applyAlignment="1" applyProtection="1">
      <alignment horizontal="center" vertical="center"/>
      <protection locked="0"/>
    </xf>
    <xf numFmtId="4" fontId="3" fillId="2" borderId="72" xfId="0" applyNumberFormat="1" applyFont="1" applyFill="1" applyBorder="1" applyAlignment="1" applyProtection="1">
      <alignment horizontal="center" vertical="center"/>
      <protection locked="0"/>
    </xf>
    <xf numFmtId="4" fontId="3" fillId="2" borderId="27" xfId="0" applyNumberFormat="1" applyFont="1" applyFill="1" applyBorder="1" applyAlignment="1" applyProtection="1">
      <alignment horizontal="center" vertical="center"/>
      <protection locked="0"/>
    </xf>
    <xf numFmtId="4" fontId="3" fillId="2" borderId="73" xfId="0" applyNumberFormat="1" applyFont="1" applyFill="1" applyBorder="1" applyAlignment="1" applyProtection="1">
      <alignment horizontal="center" vertical="center"/>
      <protection locked="0"/>
    </xf>
    <xf numFmtId="0" fontId="26" fillId="8" borderId="62" xfId="0" applyFont="1" applyFill="1" applyBorder="1" applyAlignment="1" applyProtection="1">
      <alignment horizontal="center" vertical="center"/>
      <protection locked="0"/>
    </xf>
    <xf numFmtId="0" fontId="26" fillId="8" borderId="64" xfId="0" applyFont="1" applyFill="1" applyBorder="1" applyAlignment="1" applyProtection="1">
      <alignment horizontal="center" vertical="center"/>
      <protection locked="0"/>
    </xf>
    <xf numFmtId="0" fontId="26" fillId="8" borderId="65" xfId="0" applyFont="1" applyFill="1" applyBorder="1" applyAlignment="1" applyProtection="1">
      <alignment horizontal="center" vertical="center"/>
      <protection locked="0"/>
    </xf>
    <xf numFmtId="0" fontId="16" fillId="6" borderId="1" xfId="0" applyFont="1" applyFill="1" applyBorder="1" applyAlignment="1" applyProtection="1">
      <alignment horizontal="center" vertical="center"/>
      <protection locked="0"/>
    </xf>
    <xf numFmtId="0" fontId="16" fillId="6" borderId="3" xfId="0" applyFont="1" applyFill="1" applyBorder="1" applyAlignment="1" applyProtection="1">
      <alignment horizontal="center" vertical="center"/>
      <protection locked="0"/>
    </xf>
    <xf numFmtId="0" fontId="16" fillId="6" borderId="2" xfId="0" applyFont="1" applyFill="1" applyBorder="1" applyAlignment="1" applyProtection="1">
      <alignment horizontal="center" vertical="center"/>
      <protection locked="0"/>
    </xf>
    <xf numFmtId="0" fontId="16" fillId="6" borderId="4" xfId="0" applyFont="1" applyFill="1" applyBorder="1" applyAlignment="1" applyProtection="1">
      <alignment horizontal="center" vertical="center"/>
      <protection locked="0"/>
    </xf>
    <xf numFmtId="0" fontId="16" fillId="6" borderId="0" xfId="0" applyFont="1" applyFill="1" applyAlignment="1" applyProtection="1">
      <alignment horizontal="center" vertical="center"/>
      <protection locked="0"/>
    </xf>
    <xf numFmtId="0" fontId="16" fillId="6" borderId="5" xfId="0" applyFont="1" applyFill="1" applyBorder="1" applyAlignment="1" applyProtection="1">
      <alignment horizontal="center" vertical="center"/>
      <protection locked="0"/>
    </xf>
    <xf numFmtId="4" fontId="3" fillId="2" borderId="68" xfId="0" applyNumberFormat="1" applyFont="1" applyFill="1" applyBorder="1" applyAlignment="1" applyProtection="1">
      <alignment horizontal="center" vertical="center"/>
      <protection locked="0"/>
    </xf>
    <xf numFmtId="4" fontId="3" fillId="2" borderId="69" xfId="0" applyNumberFormat="1" applyFont="1" applyFill="1" applyBorder="1" applyAlignment="1" applyProtection="1">
      <alignment horizontal="center" vertical="center"/>
      <protection locked="0"/>
    </xf>
    <xf numFmtId="4" fontId="3" fillId="2" borderId="70" xfId="0" applyNumberFormat="1" applyFont="1" applyFill="1" applyBorder="1" applyAlignment="1" applyProtection="1">
      <alignment horizontal="center" vertical="center"/>
      <protection locked="0"/>
    </xf>
    <xf numFmtId="0" fontId="4" fillId="2" borderId="58" xfId="1" applyFont="1" applyFill="1" applyBorder="1" applyAlignment="1" applyProtection="1">
      <alignment horizontal="left" vertical="center"/>
      <protection locked="0"/>
    </xf>
    <xf numFmtId="0" fontId="4" fillId="2" borderId="10" xfId="1" applyFont="1" applyFill="1" applyBorder="1" applyAlignment="1" applyProtection="1">
      <alignment horizontal="left" vertical="center"/>
      <protection locked="0"/>
    </xf>
    <xf numFmtId="0" fontId="4" fillId="2" borderId="74" xfId="1" applyFont="1" applyFill="1" applyBorder="1" applyAlignment="1" applyProtection="1">
      <alignment horizontal="left" vertical="center"/>
      <protection locked="0"/>
    </xf>
    <xf numFmtId="49" fontId="21" fillId="11" borderId="62" xfId="1" applyNumberFormat="1" applyFont="1" applyFill="1" applyBorder="1" applyAlignment="1" applyProtection="1">
      <alignment horizontal="left" vertical="center" wrapText="1"/>
      <protection locked="0"/>
    </xf>
    <xf numFmtId="49" fontId="21" fillId="11" borderId="64" xfId="1" applyNumberFormat="1" applyFont="1" applyFill="1" applyBorder="1" applyAlignment="1" applyProtection="1">
      <alignment horizontal="left" vertical="center" wrapText="1"/>
      <protection locked="0"/>
    </xf>
    <xf numFmtId="49" fontId="21" fillId="11" borderId="65" xfId="1" applyNumberFormat="1" applyFont="1" applyFill="1" applyBorder="1" applyAlignment="1" applyProtection="1">
      <alignment horizontal="left" vertical="center" wrapText="1"/>
      <protection locked="0"/>
    </xf>
    <xf numFmtId="49" fontId="26" fillId="8" borderId="62" xfId="1" applyNumberFormat="1" applyFont="1" applyFill="1" applyBorder="1" applyAlignment="1" applyProtection="1">
      <alignment horizontal="center" vertical="center" wrapText="1"/>
      <protection locked="0"/>
    </xf>
    <xf numFmtId="49" fontId="26" fillId="8" borderId="64" xfId="1" applyNumberFormat="1" applyFont="1" applyFill="1" applyBorder="1" applyAlignment="1" applyProtection="1">
      <alignment horizontal="center" vertical="center" wrapText="1"/>
      <protection locked="0"/>
    </xf>
    <xf numFmtId="49" fontId="26" fillId="8" borderId="63" xfId="1" applyNumberFormat="1" applyFont="1" applyFill="1" applyBorder="1" applyAlignment="1" applyProtection="1">
      <alignment horizontal="center" vertical="center" wrapText="1"/>
      <protection locked="0"/>
    </xf>
    <xf numFmtId="0" fontId="27" fillId="11" borderId="62" xfId="1" applyFont="1" applyFill="1" applyBorder="1" applyAlignment="1" applyProtection="1">
      <alignment horizontal="center" vertical="center" wrapText="1"/>
      <protection locked="0"/>
    </xf>
    <xf numFmtId="0" fontId="27" fillId="11" borderId="64" xfId="1" applyFont="1" applyFill="1" applyBorder="1" applyAlignment="1" applyProtection="1">
      <alignment horizontal="center" vertical="center" wrapText="1"/>
      <protection locked="0"/>
    </xf>
    <xf numFmtId="0" fontId="27" fillId="11" borderId="63" xfId="1" applyFont="1" applyFill="1" applyBorder="1" applyAlignment="1" applyProtection="1">
      <alignment horizontal="center" vertical="center" wrapText="1"/>
      <protection locked="0"/>
    </xf>
    <xf numFmtId="49" fontId="30" fillId="6" borderId="45" xfId="1" applyNumberFormat="1" applyFont="1" applyFill="1" applyBorder="1" applyAlignment="1" applyProtection="1">
      <alignment horizontal="center" vertical="center" wrapText="1"/>
      <protection locked="0"/>
    </xf>
    <xf numFmtId="49" fontId="30" fillId="6" borderId="59" xfId="1" applyNumberFormat="1" applyFont="1" applyFill="1" applyBorder="1" applyAlignment="1" applyProtection="1">
      <alignment horizontal="center" vertical="center" wrapText="1"/>
      <protection locked="0"/>
    </xf>
    <xf numFmtId="0" fontId="4" fillId="2" borderId="68" xfId="1" applyFont="1" applyFill="1" applyBorder="1" applyAlignment="1" applyProtection="1">
      <alignment horizontal="left" vertical="center"/>
      <protection locked="0"/>
    </xf>
    <xf numFmtId="0" fontId="4" fillId="2" borderId="69" xfId="1" applyFont="1" applyFill="1" applyBorder="1" applyAlignment="1" applyProtection="1">
      <alignment horizontal="left" vertical="center"/>
      <protection locked="0"/>
    </xf>
    <xf numFmtId="0" fontId="4" fillId="2" borderId="70" xfId="1" applyFont="1" applyFill="1" applyBorder="1" applyAlignment="1" applyProtection="1">
      <alignment horizontal="left" vertical="center"/>
      <protection locked="0"/>
    </xf>
    <xf numFmtId="0" fontId="4" fillId="2" borderId="72" xfId="1" applyFont="1" applyFill="1" applyBorder="1" applyAlignment="1" applyProtection="1">
      <alignment horizontal="left" vertical="center"/>
      <protection locked="0"/>
    </xf>
    <xf numFmtId="0" fontId="4" fillId="2" borderId="27" xfId="1" applyFont="1" applyFill="1" applyBorder="1" applyAlignment="1" applyProtection="1">
      <alignment horizontal="left" vertical="center"/>
      <protection locked="0"/>
    </xf>
    <xf numFmtId="0" fontId="4" fillId="2" borderId="73" xfId="1" applyFont="1" applyFill="1" applyBorder="1" applyAlignment="1" applyProtection="1">
      <alignment horizontal="left" vertical="center"/>
      <protection locked="0"/>
    </xf>
    <xf numFmtId="4" fontId="16" fillId="6" borderId="47" xfId="1" applyNumberFormat="1" applyFont="1" applyFill="1" applyBorder="1" applyAlignment="1" applyProtection="1">
      <alignment horizontal="center" vertical="center" wrapText="1"/>
      <protection locked="0"/>
    </xf>
    <xf numFmtId="4" fontId="16" fillId="6" borderId="61" xfId="1" applyNumberFormat="1" applyFont="1" applyFill="1" applyBorder="1" applyAlignment="1" applyProtection="1">
      <alignment horizontal="center" vertical="center" wrapText="1"/>
      <protection locked="0"/>
    </xf>
    <xf numFmtId="4" fontId="16" fillId="6" borderId="45" xfId="1" applyNumberFormat="1" applyFont="1" applyFill="1" applyBorder="1" applyAlignment="1" applyProtection="1">
      <alignment horizontal="center" vertical="center" wrapText="1"/>
      <protection locked="0"/>
    </xf>
    <xf numFmtId="4" fontId="16" fillId="6" borderId="59" xfId="1" applyNumberFormat="1" applyFont="1" applyFill="1" applyBorder="1" applyAlignment="1" applyProtection="1">
      <alignment horizontal="center" vertical="center" wrapText="1"/>
      <protection locked="0"/>
    </xf>
    <xf numFmtId="49" fontId="30" fillId="6" borderId="1" xfId="1" applyNumberFormat="1" applyFont="1" applyFill="1" applyBorder="1" applyAlignment="1" applyProtection="1">
      <alignment horizontal="center" vertical="center" wrapText="1"/>
      <protection locked="0"/>
    </xf>
    <xf numFmtId="49" fontId="30" fillId="6" borderId="4" xfId="1" applyNumberFormat="1" applyFont="1" applyFill="1" applyBorder="1" applyAlignment="1" applyProtection="1">
      <alignment horizontal="center" vertical="center" wrapText="1"/>
      <protection locked="0"/>
    </xf>
    <xf numFmtId="0" fontId="16" fillId="6" borderId="45" xfId="1" applyFont="1" applyFill="1" applyBorder="1" applyAlignment="1" applyProtection="1">
      <alignment horizontal="center" vertical="center" wrapText="1"/>
      <protection locked="0"/>
    </xf>
    <xf numFmtId="0" fontId="16" fillId="6" borderId="59" xfId="1" applyFont="1" applyFill="1" applyBorder="1" applyAlignment="1" applyProtection="1">
      <alignment horizontal="center" vertical="center" wrapText="1"/>
      <protection locked="0"/>
    </xf>
    <xf numFmtId="4" fontId="16" fillId="6" borderId="46" xfId="1" applyNumberFormat="1" applyFont="1" applyFill="1" applyBorder="1" applyAlignment="1" applyProtection="1">
      <alignment horizontal="center" vertical="center" wrapText="1"/>
      <protection locked="0"/>
    </xf>
  </cellXfs>
  <cellStyles count="3">
    <cellStyle name="Normal" xfId="0" builtinId="0"/>
    <cellStyle name="Normal 2" xfId="1" xr:uid="{00000000-0005-0000-0000-000001000000}"/>
    <cellStyle name="Percent" xfId="2" builtinId="5"/>
  </cellStyles>
  <dxfs count="33">
    <dxf>
      <font>
        <color rgb="FF9C0006"/>
      </font>
      <fill>
        <patternFill>
          <bgColor rgb="FFFFC7CE"/>
        </patternFill>
      </fill>
    </dxf>
    <dxf>
      <font>
        <color rgb="FF006100"/>
      </font>
      <fill>
        <patternFill>
          <bgColor rgb="FFC6EFCE"/>
        </patternFill>
      </fill>
    </dxf>
    <dxf>
      <font>
        <condense val="0"/>
        <extend val="0"/>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Lenovo\Dropbox\ADR%20NV\CONTRACT%202023\ADR%20NV_13%20machete\2_112_intreprinderi%20inovatoare\Predare%2007.08.2023\Anexa%201.5.a_Macheta%20financiara_Ghid%20112_v.1_AA_07.08.2023.xlsx" TargetMode="External"/><Relationship Id="rId1" Type="http://schemas.openxmlformats.org/officeDocument/2006/relationships/externalLinkPath" Target="/Users/Lenovo/Dropbox/ADR%20NV/CONTRACT%202023/ADR%20NV_13%20machete/2_112_intreprinderi%20inovatoare/Predare%2007.08.2023/Anexa%201.5.a_Macheta%20financiara_Ghid%20112_v.1_AA_07.08.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ropbox/GHIDURI%20POR%20ADR%20NV/LUCRU/GHID%20131%20A/LUCRU%202%20-%20Primit%2007%20iulie/11.07.2022%20GHID%20131.A/Anexa%201.5.a_Macheta%20financiara_Ghid%20131.A_11.07%20202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Instructiuni"/>
      <sheetName val="1-Inputuri"/>
      <sheetName val="2-Buget cerere"/>
      <sheetName val="3-Analiza financiara"/>
      <sheetName val="4-Rezumat indicatori"/>
      <sheetName val="5-Intreprinderi in dificultate"/>
    </sheetNames>
    <sheetDataSet>
      <sheetData sheetId="0" refreshError="1"/>
      <sheetData sheetId="1">
        <row r="26">
          <cell r="E26">
            <v>5.3999999999999999E-2</v>
          </cell>
        </row>
      </sheetData>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4">
          <cell r="E24">
            <v>5</v>
          </cell>
        </row>
        <row r="26">
          <cell r="E26">
            <v>5.3999999999999999E-2</v>
          </cell>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73002-F076-453F-A9A8-FE99C30FB1C1}">
  <dimension ref="B2:U79"/>
  <sheetViews>
    <sheetView topLeftCell="A21" zoomScaleNormal="100" workbookViewId="0">
      <selection activeCell="J32" sqref="J32"/>
    </sheetView>
  </sheetViews>
  <sheetFormatPr defaultColWidth="8.88671875" defaultRowHeight="13.8" x14ac:dyDescent="0.25"/>
  <cols>
    <col min="1" max="1" width="6.6640625" style="170" customWidth="1"/>
    <col min="2" max="2" width="6.33203125" style="173" customWidth="1"/>
    <col min="3" max="4" width="8.88671875" style="170"/>
    <col min="5" max="5" width="7.109375" style="170" customWidth="1"/>
    <col min="6" max="7" width="8.88671875" style="170"/>
    <col min="8" max="8" width="12.6640625" style="170" customWidth="1"/>
    <col min="9" max="9" width="11" style="170" customWidth="1"/>
    <col min="10" max="10" width="17.109375" style="170" customWidth="1"/>
    <col min="11" max="19" width="8.88671875" style="170"/>
    <col min="20" max="20" width="8.88671875" style="170" customWidth="1"/>
    <col min="21" max="21" width="18.44140625" style="170" customWidth="1"/>
    <col min="22" max="16384" width="8.88671875" style="170"/>
  </cols>
  <sheetData>
    <row r="2" spans="2:21" s="180" customFormat="1" ht="14.4" thickBot="1" x14ac:dyDescent="0.3">
      <c r="B2" s="178"/>
      <c r="C2" s="179"/>
      <c r="D2" s="179"/>
      <c r="E2" s="179"/>
      <c r="F2" s="179"/>
      <c r="G2" s="179"/>
      <c r="H2" s="179"/>
      <c r="I2" s="179"/>
      <c r="J2" s="179"/>
      <c r="K2" s="179"/>
      <c r="L2" s="179"/>
      <c r="M2" s="179"/>
      <c r="N2" s="179"/>
      <c r="O2" s="179"/>
      <c r="P2" s="179"/>
      <c r="Q2" s="179"/>
      <c r="R2" s="179"/>
      <c r="S2" s="179"/>
      <c r="T2" s="179"/>
      <c r="U2" s="179"/>
    </row>
    <row r="3" spans="2:21" s="180" customFormat="1" x14ac:dyDescent="0.25">
      <c r="B3" s="178"/>
      <c r="C3" s="181" t="s">
        <v>266</v>
      </c>
      <c r="D3" s="182"/>
      <c r="E3" s="183"/>
      <c r="F3" s="184"/>
      <c r="G3" s="184"/>
      <c r="H3" s="184"/>
      <c r="I3" s="184"/>
      <c r="J3" s="184"/>
      <c r="K3" s="184"/>
      <c r="L3" s="185"/>
      <c r="M3" s="179"/>
      <c r="N3" s="179"/>
      <c r="O3" s="179"/>
      <c r="P3" s="179"/>
      <c r="Q3" s="179"/>
      <c r="R3" s="179"/>
      <c r="S3" s="179"/>
      <c r="T3" s="179"/>
      <c r="U3" s="179"/>
    </row>
    <row r="4" spans="2:21" s="180" customFormat="1" ht="13.8" customHeight="1" x14ac:dyDescent="0.25">
      <c r="B4" s="178"/>
      <c r="C4" s="335" t="s">
        <v>479</v>
      </c>
      <c r="D4" s="336"/>
      <c r="E4" s="336"/>
      <c r="F4" s="336"/>
      <c r="G4" s="336"/>
      <c r="H4" s="336"/>
      <c r="I4" s="336"/>
      <c r="J4" s="336"/>
      <c r="K4" s="336"/>
      <c r="L4" s="337"/>
      <c r="M4" s="179"/>
      <c r="N4" s="179"/>
      <c r="O4" s="179"/>
      <c r="P4" s="179"/>
      <c r="Q4" s="179"/>
      <c r="R4" s="179"/>
      <c r="S4" s="179"/>
      <c r="T4" s="179"/>
      <c r="U4" s="179"/>
    </row>
    <row r="5" spans="2:21" s="180" customFormat="1" ht="13.8" customHeight="1" x14ac:dyDescent="0.25">
      <c r="B5" s="178"/>
      <c r="C5" s="186" t="s">
        <v>480</v>
      </c>
      <c r="D5" s="187"/>
      <c r="E5" s="188"/>
      <c r="F5" s="179"/>
      <c r="G5" s="179"/>
      <c r="H5" s="179"/>
      <c r="I5" s="179"/>
      <c r="J5" s="179"/>
      <c r="K5" s="179"/>
      <c r="L5" s="189"/>
      <c r="M5" s="179"/>
      <c r="N5" s="179"/>
      <c r="O5" s="179"/>
      <c r="P5" s="179"/>
      <c r="Q5" s="179"/>
      <c r="R5" s="179"/>
      <c r="S5" s="179"/>
      <c r="T5" s="179"/>
      <c r="U5" s="179"/>
    </row>
    <row r="6" spans="2:21" s="180" customFormat="1" ht="14.4" thickBot="1" x14ac:dyDescent="0.3">
      <c r="B6" s="178"/>
      <c r="C6" s="190" t="s">
        <v>521</v>
      </c>
      <c r="D6" s="191"/>
      <c r="E6" s="192"/>
      <c r="F6" s="193"/>
      <c r="G6" s="193"/>
      <c r="H6" s="193"/>
      <c r="I6" s="193"/>
      <c r="J6" s="193"/>
      <c r="K6" s="193"/>
      <c r="L6" s="194"/>
      <c r="M6" s="179"/>
      <c r="N6" s="179"/>
      <c r="O6" s="179"/>
      <c r="P6" s="179"/>
      <c r="Q6" s="179"/>
      <c r="R6" s="179"/>
      <c r="S6" s="179"/>
      <c r="T6" s="179"/>
      <c r="U6" s="179"/>
    </row>
    <row r="7" spans="2:21" s="180" customFormat="1" x14ac:dyDescent="0.25">
      <c r="B7" s="178"/>
      <c r="C7" s="178"/>
      <c r="D7" s="178"/>
      <c r="E7" s="178"/>
      <c r="F7" s="179"/>
      <c r="G7" s="179"/>
      <c r="H7" s="179"/>
      <c r="I7" s="179"/>
      <c r="J7" s="179"/>
      <c r="K7" s="179"/>
      <c r="L7" s="179"/>
      <c r="M7" s="179"/>
      <c r="N7" s="179"/>
      <c r="O7" s="179"/>
      <c r="P7" s="179"/>
      <c r="Q7" s="179"/>
      <c r="R7" s="179"/>
      <c r="S7" s="179"/>
      <c r="T7" s="179"/>
      <c r="U7" s="179"/>
    </row>
    <row r="8" spans="2:21" s="180" customFormat="1" x14ac:dyDescent="0.25">
      <c r="B8" s="178"/>
      <c r="C8" s="179"/>
      <c r="D8" s="179"/>
      <c r="E8" s="179"/>
      <c r="F8" s="179"/>
      <c r="G8" s="179"/>
      <c r="H8" s="179"/>
      <c r="I8" s="179"/>
      <c r="J8" s="179"/>
      <c r="K8" s="179"/>
      <c r="L8" s="179"/>
      <c r="M8" s="179"/>
      <c r="N8" s="179"/>
      <c r="O8" s="179"/>
      <c r="P8" s="179"/>
      <c r="Q8" s="179"/>
      <c r="R8" s="179"/>
      <c r="S8" s="179"/>
      <c r="T8" s="179"/>
      <c r="U8" s="179"/>
    </row>
    <row r="9" spans="2:21" s="180" customFormat="1" x14ac:dyDescent="0.25">
      <c r="B9" s="178" t="s">
        <v>461</v>
      </c>
      <c r="C9" s="195" t="s">
        <v>481</v>
      </c>
      <c r="D9" s="179"/>
      <c r="E9" s="179"/>
      <c r="F9" s="179"/>
      <c r="G9" s="179"/>
      <c r="H9" s="179"/>
      <c r="I9" s="179"/>
      <c r="J9" s="179"/>
      <c r="K9" s="179"/>
      <c r="L9" s="179"/>
      <c r="M9" s="179"/>
      <c r="N9" s="179"/>
      <c r="O9" s="179"/>
      <c r="P9" s="179"/>
      <c r="Q9" s="179"/>
      <c r="R9" s="179"/>
      <c r="S9" s="179"/>
      <c r="T9" s="179"/>
      <c r="U9" s="179"/>
    </row>
    <row r="10" spans="2:21" s="180" customFormat="1" x14ac:dyDescent="0.25">
      <c r="B10" s="178"/>
      <c r="C10" s="179" t="s">
        <v>482</v>
      </c>
      <c r="D10" s="179"/>
      <c r="E10" s="179"/>
      <c r="F10" s="179"/>
      <c r="G10" s="179"/>
      <c r="H10" s="179"/>
      <c r="I10" s="179"/>
      <c r="J10" s="179"/>
      <c r="K10" s="179"/>
      <c r="L10" s="179"/>
      <c r="M10" s="179"/>
      <c r="N10" s="179"/>
      <c r="O10" s="179"/>
      <c r="P10" s="179"/>
      <c r="Q10" s="179"/>
      <c r="R10" s="179"/>
      <c r="S10" s="179"/>
      <c r="T10" s="179"/>
      <c r="U10" s="179"/>
    </row>
    <row r="11" spans="2:21" s="180" customFormat="1" x14ac:dyDescent="0.25">
      <c r="B11" s="178"/>
      <c r="C11" s="179" t="s">
        <v>462</v>
      </c>
      <c r="D11" s="179"/>
      <c r="E11" s="179"/>
      <c r="F11" s="179"/>
      <c r="G11" s="179"/>
      <c r="H11" s="179"/>
      <c r="I11" s="179"/>
      <c r="J11" s="179"/>
      <c r="K11" s="179"/>
      <c r="L11" s="179"/>
      <c r="M11" s="179"/>
      <c r="N11" s="179"/>
      <c r="O11" s="179"/>
      <c r="P11" s="179"/>
      <c r="Q11" s="179"/>
      <c r="R11" s="179"/>
      <c r="S11" s="179"/>
      <c r="T11" s="179"/>
      <c r="U11" s="179"/>
    </row>
    <row r="12" spans="2:21" s="180" customFormat="1" x14ac:dyDescent="0.25">
      <c r="B12" s="178"/>
      <c r="C12" s="179"/>
      <c r="D12" s="179"/>
      <c r="E12" s="179"/>
      <c r="F12" s="179"/>
      <c r="G12" s="179"/>
      <c r="H12" s="179"/>
      <c r="I12" s="179"/>
      <c r="J12" s="179"/>
      <c r="K12" s="179"/>
      <c r="L12" s="179"/>
      <c r="M12" s="179"/>
      <c r="N12" s="179"/>
      <c r="O12" s="179"/>
      <c r="P12" s="179"/>
      <c r="Q12" s="179"/>
      <c r="R12" s="179"/>
      <c r="S12" s="179"/>
      <c r="T12" s="179"/>
      <c r="U12" s="179"/>
    </row>
    <row r="13" spans="2:21" s="180" customFormat="1" x14ac:dyDescent="0.25">
      <c r="B13" s="178" t="s">
        <v>463</v>
      </c>
      <c r="C13" s="179" t="s">
        <v>487</v>
      </c>
      <c r="D13" s="179"/>
      <c r="E13" s="179"/>
      <c r="F13" s="179"/>
      <c r="G13" s="179"/>
      <c r="H13" s="179"/>
      <c r="I13" s="179"/>
      <c r="J13" s="179"/>
      <c r="K13" s="179"/>
      <c r="L13" s="179"/>
      <c r="M13" s="179"/>
      <c r="N13" s="179"/>
      <c r="O13" s="179"/>
      <c r="P13" s="179"/>
      <c r="Q13" s="179"/>
      <c r="R13" s="179"/>
      <c r="S13" s="179"/>
      <c r="T13" s="179"/>
      <c r="U13" s="179"/>
    </row>
    <row r="14" spans="2:21" s="180" customFormat="1" x14ac:dyDescent="0.25">
      <c r="B14" s="178"/>
      <c r="C14" s="196" t="s">
        <v>491</v>
      </c>
      <c r="D14" s="179"/>
      <c r="E14" s="179"/>
      <c r="F14" s="179"/>
      <c r="G14" s="179"/>
      <c r="H14" s="179"/>
      <c r="I14" s="179"/>
      <c r="J14" s="179"/>
      <c r="K14" s="179"/>
      <c r="L14" s="179"/>
      <c r="M14" s="179"/>
      <c r="N14" s="179"/>
      <c r="O14" s="179"/>
      <c r="P14" s="179"/>
      <c r="Q14" s="179"/>
      <c r="R14" s="179"/>
      <c r="S14" s="179"/>
      <c r="T14" s="179"/>
      <c r="U14" s="179"/>
    </row>
    <row r="15" spans="2:21" s="180" customFormat="1" x14ac:dyDescent="0.25">
      <c r="B15" s="178"/>
      <c r="C15" s="196" t="s">
        <v>490</v>
      </c>
      <c r="D15" s="179"/>
      <c r="E15" s="179"/>
      <c r="F15" s="179"/>
      <c r="G15" s="179"/>
      <c r="H15" s="179"/>
      <c r="I15" s="179"/>
      <c r="J15" s="179"/>
      <c r="K15" s="179"/>
      <c r="L15" s="179"/>
      <c r="M15" s="179"/>
      <c r="N15" s="179"/>
      <c r="O15" s="179"/>
      <c r="P15" s="179"/>
      <c r="Q15" s="179"/>
      <c r="R15" s="179"/>
      <c r="S15" s="179"/>
      <c r="T15" s="179"/>
      <c r="U15" s="179"/>
    </row>
    <row r="16" spans="2:21" s="180" customFormat="1" x14ac:dyDescent="0.25">
      <c r="B16" s="178"/>
      <c r="C16" s="196" t="s">
        <v>492</v>
      </c>
      <c r="D16" s="179"/>
      <c r="E16" s="179"/>
      <c r="F16" s="179"/>
      <c r="G16" s="179"/>
      <c r="H16" s="179"/>
      <c r="I16" s="179"/>
      <c r="J16" s="179"/>
      <c r="K16" s="179"/>
      <c r="L16" s="179"/>
      <c r="M16" s="179"/>
      <c r="N16" s="179"/>
      <c r="O16" s="179"/>
      <c r="P16" s="179"/>
      <c r="Q16" s="179"/>
      <c r="R16" s="179"/>
      <c r="S16" s="179"/>
      <c r="T16" s="179"/>
      <c r="U16" s="179"/>
    </row>
    <row r="17" spans="2:21" s="180" customFormat="1" x14ac:dyDescent="0.25">
      <c r="B17" s="178"/>
      <c r="C17" s="196" t="s">
        <v>484</v>
      </c>
      <c r="D17" s="179"/>
      <c r="E17" s="179"/>
      <c r="F17" s="179"/>
      <c r="G17" s="179"/>
      <c r="H17" s="179"/>
      <c r="I17" s="179"/>
      <c r="J17" s="179"/>
      <c r="K17" s="179"/>
      <c r="L17" s="179"/>
      <c r="M17" s="179"/>
      <c r="N17" s="179"/>
      <c r="O17" s="179"/>
      <c r="P17" s="179"/>
      <c r="Q17" s="179"/>
      <c r="R17" s="179"/>
      <c r="S17" s="179"/>
      <c r="T17" s="179"/>
      <c r="U17" s="179"/>
    </row>
    <row r="18" spans="2:21" s="180" customFormat="1" x14ac:dyDescent="0.25">
      <c r="B18" s="178"/>
      <c r="C18" s="196" t="s">
        <v>485</v>
      </c>
      <c r="D18" s="179"/>
      <c r="E18" s="179"/>
      <c r="F18" s="179"/>
      <c r="G18" s="179"/>
      <c r="H18" s="179"/>
      <c r="I18" s="179"/>
      <c r="J18" s="179"/>
      <c r="K18" s="179"/>
      <c r="L18" s="179"/>
      <c r="M18" s="179"/>
      <c r="N18" s="179"/>
      <c r="O18" s="179"/>
      <c r="P18" s="179"/>
      <c r="Q18" s="179"/>
      <c r="R18" s="179"/>
      <c r="S18" s="179"/>
      <c r="T18" s="179"/>
      <c r="U18" s="179"/>
    </row>
    <row r="19" spans="2:21" s="180" customFormat="1" x14ac:dyDescent="0.25">
      <c r="B19" s="178"/>
      <c r="C19" s="196" t="s">
        <v>486</v>
      </c>
      <c r="D19" s="179"/>
      <c r="E19" s="179"/>
      <c r="F19" s="179"/>
      <c r="G19" s="179"/>
      <c r="H19" s="179"/>
      <c r="I19" s="179"/>
      <c r="J19" s="179"/>
      <c r="K19" s="179"/>
      <c r="L19" s="179"/>
      <c r="M19" s="179"/>
      <c r="N19" s="179"/>
      <c r="O19" s="179"/>
      <c r="P19" s="179"/>
      <c r="Q19" s="179"/>
      <c r="R19" s="179"/>
      <c r="S19" s="179"/>
      <c r="T19" s="179"/>
      <c r="U19" s="179"/>
    </row>
    <row r="20" spans="2:21" s="180" customFormat="1" x14ac:dyDescent="0.25">
      <c r="B20" s="178"/>
      <c r="C20" s="196" t="s">
        <v>489</v>
      </c>
      <c r="D20" s="179"/>
      <c r="E20" s="179"/>
      <c r="F20" s="179"/>
      <c r="G20" s="179"/>
      <c r="H20" s="179"/>
      <c r="I20" s="179"/>
      <c r="J20" s="179"/>
      <c r="K20" s="179"/>
      <c r="L20" s="179"/>
      <c r="M20" s="179"/>
      <c r="N20" s="179"/>
      <c r="O20" s="179"/>
      <c r="P20" s="179"/>
      <c r="Q20" s="179"/>
      <c r="R20" s="179"/>
      <c r="S20" s="179"/>
      <c r="T20" s="179"/>
      <c r="U20" s="179"/>
    </row>
    <row r="21" spans="2:21" s="180" customFormat="1" x14ac:dyDescent="0.25">
      <c r="B21" s="178"/>
      <c r="C21" s="196" t="s">
        <v>488</v>
      </c>
      <c r="D21" s="179"/>
      <c r="E21" s="179"/>
      <c r="F21" s="179"/>
      <c r="G21" s="179"/>
      <c r="H21" s="179"/>
      <c r="I21" s="179"/>
      <c r="J21" s="179"/>
      <c r="K21" s="179"/>
      <c r="L21" s="179"/>
      <c r="M21" s="179"/>
      <c r="N21" s="179"/>
      <c r="O21" s="179"/>
      <c r="P21" s="179"/>
      <c r="Q21" s="179"/>
      <c r="R21" s="179"/>
      <c r="S21" s="179"/>
      <c r="T21" s="179"/>
      <c r="U21" s="179"/>
    </row>
    <row r="22" spans="2:21" s="180" customFormat="1" x14ac:dyDescent="0.25">
      <c r="B22" s="178"/>
      <c r="C22" s="179"/>
      <c r="D22" s="179"/>
      <c r="E22" s="179"/>
      <c r="F22" s="179"/>
      <c r="G22" s="179"/>
      <c r="H22" s="179"/>
      <c r="I22" s="179"/>
      <c r="J22" s="179"/>
      <c r="K22" s="179"/>
      <c r="L22" s="179"/>
      <c r="M22" s="179"/>
      <c r="N22" s="179"/>
      <c r="O22" s="179"/>
      <c r="P22" s="179"/>
      <c r="Q22" s="179"/>
      <c r="R22" s="179"/>
      <c r="S22" s="179"/>
      <c r="T22" s="179"/>
      <c r="U22" s="179"/>
    </row>
    <row r="23" spans="2:21" s="180" customFormat="1" ht="14.4" thickBot="1" x14ac:dyDescent="0.3">
      <c r="B23" s="178" t="s">
        <v>464</v>
      </c>
      <c r="C23" s="179" t="s">
        <v>465</v>
      </c>
      <c r="D23" s="179"/>
      <c r="E23" s="179"/>
      <c r="F23" s="179"/>
      <c r="G23" s="179"/>
      <c r="H23" s="179"/>
      <c r="I23" s="179"/>
      <c r="J23" s="179"/>
      <c r="K23" s="179"/>
      <c r="L23" s="179"/>
      <c r="M23" s="179"/>
      <c r="N23" s="179"/>
      <c r="O23" s="179"/>
      <c r="P23" s="179"/>
      <c r="Q23" s="179"/>
      <c r="R23" s="179"/>
      <c r="S23" s="179"/>
      <c r="T23" s="179"/>
      <c r="U23" s="179"/>
    </row>
    <row r="24" spans="2:21" s="180" customFormat="1" ht="14.4" thickBot="1" x14ac:dyDescent="0.3">
      <c r="B24" s="178"/>
      <c r="C24" s="196" t="s">
        <v>466</v>
      </c>
      <c r="D24" s="179"/>
      <c r="E24" s="179"/>
      <c r="F24" s="179"/>
      <c r="G24" s="179"/>
      <c r="H24" s="179"/>
      <c r="I24" s="179"/>
      <c r="J24" s="179"/>
      <c r="K24" s="179"/>
      <c r="L24" s="179"/>
      <c r="M24" s="179"/>
      <c r="N24" s="179"/>
      <c r="O24" s="197"/>
      <c r="P24" s="179"/>
      <c r="Q24" s="179"/>
      <c r="R24" s="179"/>
      <c r="S24" s="179"/>
      <c r="T24" s="179"/>
      <c r="U24" s="179"/>
    </row>
    <row r="25" spans="2:21" s="180" customFormat="1" x14ac:dyDescent="0.25">
      <c r="B25" s="178"/>
      <c r="C25" s="196" t="s">
        <v>467</v>
      </c>
      <c r="D25" s="179"/>
      <c r="E25" s="179"/>
      <c r="F25" s="179"/>
      <c r="G25" s="179"/>
      <c r="H25" s="179"/>
      <c r="I25" s="179"/>
      <c r="J25" s="179"/>
      <c r="K25" s="179"/>
      <c r="L25" s="179"/>
      <c r="M25" s="179"/>
      <c r="N25" s="179"/>
      <c r="O25" s="179"/>
      <c r="P25" s="179"/>
      <c r="Q25" s="179"/>
      <c r="R25" s="179"/>
      <c r="S25" s="179"/>
      <c r="T25" s="179"/>
      <c r="U25" s="179"/>
    </row>
    <row r="26" spans="2:21" s="180" customFormat="1" x14ac:dyDescent="0.25">
      <c r="B26" s="178"/>
      <c r="C26" s="179" t="s">
        <v>36</v>
      </c>
      <c r="D26" s="179"/>
      <c r="E26" s="179"/>
      <c r="F26" s="179"/>
      <c r="G26" s="179"/>
      <c r="H26" s="179"/>
      <c r="I26" s="179"/>
      <c r="J26" s="179"/>
      <c r="K26" s="179"/>
      <c r="L26" s="179"/>
      <c r="M26" s="179"/>
      <c r="N26" s="179"/>
      <c r="O26" s="179"/>
      <c r="P26" s="179"/>
      <c r="Q26" s="179"/>
      <c r="R26" s="179"/>
      <c r="S26" s="179"/>
      <c r="T26" s="179"/>
      <c r="U26" s="179"/>
    </row>
    <row r="27" spans="2:21" s="180" customFormat="1" x14ac:dyDescent="0.25">
      <c r="B27" s="178"/>
      <c r="C27" s="196" t="s">
        <v>37</v>
      </c>
      <c r="D27" s="179"/>
      <c r="E27" s="179"/>
      <c r="F27" s="179"/>
      <c r="G27" s="179"/>
      <c r="H27" s="179"/>
      <c r="I27" s="179"/>
      <c r="J27" s="179"/>
      <c r="K27" s="179"/>
      <c r="L27" s="179"/>
      <c r="M27" s="179"/>
      <c r="N27" s="179"/>
      <c r="O27" s="179"/>
      <c r="P27" s="179"/>
      <c r="Q27" s="179"/>
      <c r="R27" s="179"/>
      <c r="S27" s="179"/>
      <c r="T27" s="179"/>
      <c r="U27" s="179"/>
    </row>
    <row r="28" spans="2:21" s="180" customFormat="1" x14ac:dyDescent="0.25">
      <c r="B28" s="178"/>
      <c r="C28" s="179"/>
      <c r="D28" s="179"/>
      <c r="E28" s="179"/>
      <c r="F28" s="179"/>
      <c r="G28" s="179"/>
      <c r="H28" s="179"/>
      <c r="I28" s="179"/>
      <c r="J28" s="179"/>
      <c r="K28" s="179"/>
      <c r="L28" s="179"/>
      <c r="M28" s="179"/>
      <c r="N28" s="179"/>
      <c r="O28" s="179"/>
      <c r="P28" s="179"/>
      <c r="Q28" s="179"/>
      <c r="R28" s="179"/>
      <c r="S28" s="179"/>
      <c r="T28" s="179"/>
      <c r="U28" s="179"/>
    </row>
    <row r="29" spans="2:21" s="180" customFormat="1" x14ac:dyDescent="0.25">
      <c r="B29" s="178" t="s">
        <v>468</v>
      </c>
      <c r="C29" s="179" t="s">
        <v>469</v>
      </c>
      <c r="D29" s="179"/>
      <c r="E29" s="179"/>
      <c r="F29" s="179"/>
      <c r="G29" s="179"/>
      <c r="H29" s="179"/>
      <c r="I29" s="179"/>
      <c r="J29" s="179"/>
      <c r="K29" s="179"/>
      <c r="L29" s="179"/>
      <c r="M29" s="179"/>
      <c r="N29" s="179"/>
      <c r="O29" s="179"/>
      <c r="P29" s="179"/>
      <c r="Q29" s="179"/>
      <c r="R29" s="179"/>
      <c r="S29" s="179"/>
      <c r="T29" s="179"/>
      <c r="U29" s="179"/>
    </row>
    <row r="30" spans="2:21" ht="14.4" thickBot="1" x14ac:dyDescent="0.3">
      <c r="B30" s="172"/>
      <c r="C30" s="3"/>
      <c r="D30" s="3"/>
      <c r="E30" s="3"/>
      <c r="F30" s="3"/>
      <c r="G30" s="3"/>
      <c r="H30" s="3"/>
      <c r="I30" s="3"/>
      <c r="J30" s="3"/>
      <c r="K30" s="3"/>
      <c r="L30" s="3"/>
      <c r="M30" s="3"/>
      <c r="N30" s="3"/>
      <c r="O30" s="3"/>
      <c r="P30" s="3"/>
      <c r="Q30" s="3"/>
      <c r="R30" s="3"/>
      <c r="S30" s="3"/>
      <c r="T30" s="3"/>
      <c r="U30" s="3"/>
    </row>
    <row r="31" spans="2:21" ht="13.95" customHeight="1" thickBot="1" x14ac:dyDescent="0.3">
      <c r="B31" s="172"/>
      <c r="C31" s="3" t="s">
        <v>483</v>
      </c>
      <c r="D31" s="3"/>
      <c r="E31" s="3"/>
      <c r="F31" s="3"/>
      <c r="G31" s="323">
        <v>4.9307999999999996</v>
      </c>
      <c r="H31" s="3"/>
      <c r="I31" s="7"/>
      <c r="J31" s="3"/>
      <c r="K31" s="3"/>
      <c r="L31" s="3"/>
      <c r="M31" s="3"/>
      <c r="N31" s="3"/>
      <c r="O31" s="3"/>
      <c r="P31" s="3"/>
      <c r="Q31" s="3"/>
      <c r="R31" s="3"/>
      <c r="S31" s="3"/>
      <c r="T31" s="3"/>
      <c r="U31" s="3"/>
    </row>
    <row r="32" spans="2:21" s="180" customFormat="1" ht="14.4" x14ac:dyDescent="0.3">
      <c r="B32" s="178"/>
      <c r="C32" s="179"/>
      <c r="D32" s="179"/>
      <c r="E32" s="179"/>
      <c r="F32" s="179"/>
      <c r="G32" s="179"/>
      <c r="H32" s="179"/>
      <c r="I32" s="198"/>
      <c r="J32" s="179"/>
      <c r="K32" s="179"/>
      <c r="L32" s="179"/>
      <c r="M32" s="179"/>
      <c r="N32" s="179"/>
      <c r="O32" s="179"/>
      <c r="P32" s="179"/>
      <c r="Q32" s="179"/>
      <c r="R32" s="179"/>
      <c r="S32" s="179"/>
      <c r="T32" s="179"/>
      <c r="U32" s="179"/>
    </row>
    <row r="33" spans="2:21" s="180" customFormat="1" x14ac:dyDescent="0.25">
      <c r="B33" s="178"/>
      <c r="C33" s="179"/>
      <c r="D33" s="179"/>
      <c r="E33" s="179"/>
      <c r="F33" s="179"/>
      <c r="G33" s="179"/>
      <c r="H33" s="179"/>
      <c r="I33" s="179"/>
      <c r="J33" s="179"/>
      <c r="K33" s="179"/>
      <c r="L33" s="179"/>
      <c r="M33" s="179"/>
      <c r="N33" s="179"/>
      <c r="O33" s="179"/>
      <c r="P33" s="179"/>
      <c r="Q33" s="179"/>
      <c r="R33" s="179"/>
      <c r="S33" s="179"/>
      <c r="T33" s="179"/>
      <c r="U33" s="179"/>
    </row>
    <row r="34" spans="2:21" s="180" customFormat="1" x14ac:dyDescent="0.25">
      <c r="B34" s="178"/>
      <c r="C34" s="179" t="s">
        <v>470</v>
      </c>
      <c r="D34" s="179"/>
      <c r="E34" s="179"/>
      <c r="F34" s="179"/>
      <c r="G34" s="179"/>
      <c r="H34" s="179"/>
      <c r="I34" s="187" t="s">
        <v>493</v>
      </c>
      <c r="J34" s="179"/>
      <c r="K34" s="326" t="s">
        <v>495</v>
      </c>
      <c r="L34" s="327"/>
      <c r="M34" s="327"/>
      <c r="N34" s="327"/>
      <c r="O34" s="327"/>
      <c r="P34" s="327"/>
      <c r="Q34" s="327"/>
      <c r="R34" s="327"/>
      <c r="S34" s="327"/>
      <c r="T34" s="328"/>
      <c r="U34" s="179"/>
    </row>
    <row r="35" spans="2:21" s="180" customFormat="1" ht="14.4" x14ac:dyDescent="0.3">
      <c r="B35" s="178"/>
      <c r="C35" s="179"/>
      <c r="D35" s="179"/>
      <c r="E35" s="179"/>
      <c r="F35" s="179"/>
      <c r="G35" s="179"/>
      <c r="H35" s="179"/>
      <c r="I35" s="198" t="s">
        <v>494</v>
      </c>
      <c r="J35" s="179"/>
      <c r="K35" s="332"/>
      <c r="L35" s="333"/>
      <c r="M35" s="333"/>
      <c r="N35" s="333"/>
      <c r="O35" s="333"/>
      <c r="P35" s="333"/>
      <c r="Q35" s="333"/>
      <c r="R35" s="333"/>
      <c r="S35" s="333"/>
      <c r="T35" s="334"/>
      <c r="U35" s="179"/>
    </row>
    <row r="36" spans="2:21" s="180" customFormat="1" x14ac:dyDescent="0.25">
      <c r="B36" s="178"/>
      <c r="C36" s="179"/>
      <c r="D36" s="179"/>
      <c r="E36" s="179"/>
      <c r="F36" s="179"/>
      <c r="G36" s="179"/>
      <c r="H36" s="179"/>
      <c r="I36" s="179"/>
      <c r="J36" s="179"/>
      <c r="K36" s="332"/>
      <c r="L36" s="333"/>
      <c r="M36" s="333"/>
      <c r="N36" s="333"/>
      <c r="O36" s="333"/>
      <c r="P36" s="333"/>
      <c r="Q36" s="333"/>
      <c r="R36" s="333"/>
      <c r="S36" s="333"/>
      <c r="T36" s="334"/>
      <c r="U36" s="179"/>
    </row>
    <row r="37" spans="2:21" s="180" customFormat="1" x14ac:dyDescent="0.25">
      <c r="B37" s="178"/>
      <c r="C37" s="179"/>
      <c r="D37" s="179"/>
      <c r="E37" s="179"/>
      <c r="F37" s="179"/>
      <c r="G37" s="179"/>
      <c r="H37" s="179"/>
      <c r="I37" s="179"/>
      <c r="J37" s="179"/>
      <c r="K37" s="329"/>
      <c r="L37" s="330"/>
      <c r="M37" s="330"/>
      <c r="N37" s="330"/>
      <c r="O37" s="330"/>
      <c r="P37" s="330"/>
      <c r="Q37" s="330"/>
      <c r="R37" s="330"/>
      <c r="S37" s="330"/>
      <c r="T37" s="331"/>
      <c r="U37" s="179"/>
    </row>
    <row r="38" spans="2:21" s="180" customFormat="1" x14ac:dyDescent="0.25">
      <c r="B38" s="178"/>
      <c r="C38" s="179"/>
      <c r="D38" s="179"/>
      <c r="E38" s="179"/>
      <c r="F38" s="179"/>
      <c r="G38" s="179"/>
      <c r="H38" s="179"/>
      <c r="I38" s="179"/>
      <c r="J38" s="179"/>
      <c r="K38" s="179"/>
      <c r="L38" s="179"/>
      <c r="M38" s="179"/>
      <c r="N38" s="179"/>
      <c r="O38" s="179"/>
      <c r="P38" s="179"/>
      <c r="Q38" s="179"/>
      <c r="R38" s="179"/>
      <c r="S38" s="179"/>
      <c r="T38" s="179"/>
      <c r="U38" s="179"/>
    </row>
    <row r="39" spans="2:21" s="180" customFormat="1" x14ac:dyDescent="0.25">
      <c r="B39" s="178"/>
      <c r="C39" s="179"/>
      <c r="D39" s="179"/>
      <c r="E39" s="179"/>
      <c r="F39" s="179"/>
      <c r="G39" s="179"/>
      <c r="H39" s="179"/>
      <c r="I39" s="179"/>
      <c r="J39" s="179"/>
      <c r="K39" s="179"/>
      <c r="L39" s="179"/>
      <c r="M39" s="179"/>
      <c r="N39" s="179"/>
      <c r="O39" s="179"/>
      <c r="P39" s="179"/>
      <c r="Q39" s="179"/>
      <c r="R39" s="179"/>
      <c r="S39" s="179"/>
      <c r="T39" s="179"/>
      <c r="U39" s="179"/>
    </row>
    <row r="40" spans="2:21" s="180" customFormat="1" x14ac:dyDescent="0.25">
      <c r="B40" s="178"/>
      <c r="C40" s="179" t="s">
        <v>471</v>
      </c>
      <c r="D40" s="179"/>
      <c r="E40" s="179"/>
      <c r="F40" s="179"/>
      <c r="G40" s="179"/>
      <c r="H40" s="179"/>
      <c r="I40" s="187" t="s">
        <v>496</v>
      </c>
      <c r="J40" s="179"/>
      <c r="K40" s="326" t="s">
        <v>472</v>
      </c>
      <c r="L40" s="327"/>
      <c r="M40" s="327"/>
      <c r="N40" s="327"/>
      <c r="O40" s="327"/>
      <c r="P40" s="327"/>
      <c r="Q40" s="327"/>
      <c r="R40" s="327"/>
      <c r="S40" s="327"/>
      <c r="T40" s="328"/>
      <c r="U40" s="179"/>
    </row>
    <row r="41" spans="2:21" s="180" customFormat="1" ht="14.4" x14ac:dyDescent="0.3">
      <c r="B41" s="178"/>
      <c r="C41" s="179"/>
      <c r="D41" s="179"/>
      <c r="E41" s="179"/>
      <c r="F41" s="179"/>
      <c r="G41" s="179"/>
      <c r="H41" s="179"/>
      <c r="I41" s="198" t="s">
        <v>494</v>
      </c>
      <c r="J41" s="179"/>
      <c r="K41" s="329"/>
      <c r="L41" s="330"/>
      <c r="M41" s="330"/>
      <c r="N41" s="330"/>
      <c r="O41" s="330"/>
      <c r="P41" s="330"/>
      <c r="Q41" s="330"/>
      <c r="R41" s="330"/>
      <c r="S41" s="330"/>
      <c r="T41" s="331"/>
      <c r="U41" s="179"/>
    </row>
    <row r="42" spans="2:21" s="180" customFormat="1" x14ac:dyDescent="0.25">
      <c r="B42" s="178"/>
      <c r="C42" s="179"/>
      <c r="D42" s="179"/>
      <c r="E42" s="179"/>
      <c r="F42" s="179"/>
      <c r="G42" s="179"/>
      <c r="H42" s="179"/>
      <c r="I42" s="179"/>
      <c r="J42" s="179"/>
      <c r="K42" s="179"/>
      <c r="L42" s="179"/>
      <c r="M42" s="179"/>
      <c r="N42" s="179"/>
      <c r="O42" s="179"/>
      <c r="P42" s="179"/>
      <c r="Q42" s="179"/>
      <c r="R42" s="179"/>
      <c r="S42" s="179"/>
      <c r="T42" s="179"/>
      <c r="U42" s="179"/>
    </row>
    <row r="43" spans="2:21" s="180" customFormat="1" ht="13.95" customHeight="1" x14ac:dyDescent="0.25">
      <c r="B43" s="178"/>
      <c r="C43" s="179" t="s">
        <v>473</v>
      </c>
      <c r="D43" s="179"/>
      <c r="E43" s="179"/>
      <c r="F43" s="179"/>
      <c r="G43" s="179"/>
      <c r="H43" s="179"/>
      <c r="I43" s="187" t="s">
        <v>497</v>
      </c>
      <c r="J43" s="179"/>
      <c r="K43" s="326" t="s">
        <v>474</v>
      </c>
      <c r="L43" s="327"/>
      <c r="M43" s="327"/>
      <c r="N43" s="327"/>
      <c r="O43" s="327"/>
      <c r="P43" s="327"/>
      <c r="Q43" s="327"/>
      <c r="R43" s="327"/>
      <c r="S43" s="327"/>
      <c r="T43" s="328"/>
      <c r="U43" s="179"/>
    </row>
    <row r="44" spans="2:21" s="180" customFormat="1" ht="22.2" customHeight="1" x14ac:dyDescent="0.3">
      <c r="B44" s="178"/>
      <c r="C44" s="179"/>
      <c r="D44" s="179"/>
      <c r="E44" s="179"/>
      <c r="F44" s="179"/>
      <c r="G44" s="179"/>
      <c r="H44" s="179"/>
      <c r="I44" s="198" t="s">
        <v>494</v>
      </c>
      <c r="J44" s="179"/>
      <c r="K44" s="332"/>
      <c r="L44" s="333"/>
      <c r="M44" s="333"/>
      <c r="N44" s="333"/>
      <c r="O44" s="333"/>
      <c r="P44" s="333"/>
      <c r="Q44" s="333"/>
      <c r="R44" s="333"/>
      <c r="S44" s="333"/>
      <c r="T44" s="334"/>
      <c r="U44" s="179"/>
    </row>
    <row r="45" spans="2:21" s="180" customFormat="1" ht="24.6" customHeight="1" x14ac:dyDescent="0.25">
      <c r="B45" s="178"/>
      <c r="C45" s="179"/>
      <c r="D45" s="179"/>
      <c r="E45" s="179"/>
      <c r="F45" s="179"/>
      <c r="G45" s="179"/>
      <c r="H45" s="179"/>
      <c r="I45" s="179"/>
      <c r="J45" s="179"/>
      <c r="K45" s="329"/>
      <c r="L45" s="330"/>
      <c r="M45" s="330"/>
      <c r="N45" s="330"/>
      <c r="O45" s="330"/>
      <c r="P45" s="330"/>
      <c r="Q45" s="330"/>
      <c r="R45" s="330"/>
      <c r="S45" s="330"/>
      <c r="T45" s="331"/>
      <c r="U45" s="179"/>
    </row>
    <row r="46" spans="2:21" s="180" customFormat="1" x14ac:dyDescent="0.25">
      <c r="B46" s="178"/>
      <c r="C46" s="179"/>
      <c r="D46" s="179"/>
      <c r="E46" s="179"/>
      <c r="F46" s="179"/>
      <c r="G46" s="179"/>
      <c r="H46" s="179"/>
      <c r="I46" s="179"/>
      <c r="J46" s="179"/>
      <c r="K46" s="179"/>
      <c r="L46" s="179"/>
      <c r="M46" s="179"/>
      <c r="N46" s="179"/>
      <c r="O46" s="179"/>
      <c r="P46" s="179"/>
      <c r="Q46" s="179"/>
      <c r="R46" s="179"/>
      <c r="S46" s="179"/>
      <c r="T46" s="179"/>
      <c r="U46" s="179"/>
    </row>
    <row r="47" spans="2:21" s="180" customFormat="1" x14ac:dyDescent="0.25">
      <c r="B47" s="178"/>
      <c r="C47" s="179" t="s">
        <v>475</v>
      </c>
      <c r="D47" s="179"/>
      <c r="E47" s="179"/>
      <c r="F47" s="179"/>
      <c r="G47" s="179"/>
      <c r="H47" s="179"/>
      <c r="I47" s="187" t="s">
        <v>498</v>
      </c>
      <c r="J47" s="179"/>
      <c r="K47" s="326" t="s">
        <v>499</v>
      </c>
      <c r="L47" s="327"/>
      <c r="M47" s="327"/>
      <c r="N47" s="327"/>
      <c r="O47" s="327"/>
      <c r="P47" s="327"/>
      <c r="Q47" s="327"/>
      <c r="R47" s="327"/>
      <c r="S47" s="327"/>
      <c r="T47" s="328"/>
      <c r="U47" s="179"/>
    </row>
    <row r="48" spans="2:21" s="180" customFormat="1" ht="14.4" x14ac:dyDescent="0.3">
      <c r="B48" s="178"/>
      <c r="C48" s="179"/>
      <c r="D48" s="179"/>
      <c r="E48" s="179"/>
      <c r="F48" s="179"/>
      <c r="G48" s="179"/>
      <c r="H48" s="179"/>
      <c r="I48" s="198" t="s">
        <v>494</v>
      </c>
      <c r="J48" s="179"/>
      <c r="K48" s="332"/>
      <c r="L48" s="333"/>
      <c r="M48" s="333"/>
      <c r="N48" s="333"/>
      <c r="O48" s="333"/>
      <c r="P48" s="333"/>
      <c r="Q48" s="333"/>
      <c r="R48" s="333"/>
      <c r="S48" s="333"/>
      <c r="T48" s="334"/>
      <c r="U48" s="179"/>
    </row>
    <row r="49" spans="2:21" s="180" customFormat="1" x14ac:dyDescent="0.25">
      <c r="B49" s="178"/>
      <c r="C49" s="179"/>
      <c r="D49" s="179"/>
      <c r="E49" s="179"/>
      <c r="F49" s="179"/>
      <c r="G49" s="179"/>
      <c r="H49" s="179"/>
      <c r="I49" s="179"/>
      <c r="J49" s="179"/>
      <c r="K49" s="332"/>
      <c r="L49" s="333"/>
      <c r="M49" s="333"/>
      <c r="N49" s="333"/>
      <c r="O49" s="333"/>
      <c r="P49" s="333"/>
      <c r="Q49" s="333"/>
      <c r="R49" s="333"/>
      <c r="S49" s="333"/>
      <c r="T49" s="334"/>
      <c r="U49" s="179"/>
    </row>
    <row r="50" spans="2:21" s="180" customFormat="1" x14ac:dyDescent="0.25">
      <c r="B50" s="178"/>
      <c r="C50" s="179"/>
      <c r="D50" s="179"/>
      <c r="E50" s="179"/>
      <c r="F50" s="179"/>
      <c r="G50" s="179"/>
      <c r="H50" s="179"/>
      <c r="I50" s="179"/>
      <c r="J50" s="179"/>
      <c r="K50" s="329"/>
      <c r="L50" s="330"/>
      <c r="M50" s="330"/>
      <c r="N50" s="330"/>
      <c r="O50" s="330"/>
      <c r="P50" s="330"/>
      <c r="Q50" s="330"/>
      <c r="R50" s="330"/>
      <c r="S50" s="330"/>
      <c r="T50" s="331"/>
      <c r="U50" s="179"/>
    </row>
    <row r="51" spans="2:21" s="180" customFormat="1" x14ac:dyDescent="0.25">
      <c r="B51" s="178"/>
      <c r="C51" s="179"/>
      <c r="D51" s="179"/>
      <c r="E51" s="179"/>
      <c r="F51" s="179"/>
      <c r="G51" s="179"/>
      <c r="H51" s="179"/>
      <c r="I51" s="179"/>
      <c r="J51" s="179"/>
      <c r="K51" s="179"/>
      <c r="L51" s="179"/>
      <c r="M51" s="179"/>
      <c r="N51" s="179"/>
      <c r="O51" s="179"/>
      <c r="P51" s="179"/>
      <c r="Q51" s="179"/>
      <c r="R51" s="179"/>
      <c r="S51" s="179"/>
      <c r="T51" s="179"/>
      <c r="U51" s="179"/>
    </row>
    <row r="52" spans="2:21" s="180" customFormat="1" x14ac:dyDescent="0.25">
      <c r="B52" s="178"/>
      <c r="C52" s="179" t="s">
        <v>476</v>
      </c>
      <c r="D52" s="179"/>
      <c r="E52" s="179"/>
      <c r="F52" s="179"/>
      <c r="G52" s="179"/>
      <c r="H52" s="179"/>
      <c r="I52" s="187" t="s">
        <v>500</v>
      </c>
      <c r="J52" s="179"/>
      <c r="K52" s="326" t="s">
        <v>477</v>
      </c>
      <c r="L52" s="327"/>
      <c r="M52" s="327"/>
      <c r="N52" s="327"/>
      <c r="O52" s="327"/>
      <c r="P52" s="327"/>
      <c r="Q52" s="327"/>
      <c r="R52" s="327"/>
      <c r="S52" s="327"/>
      <c r="T52" s="328"/>
      <c r="U52" s="179"/>
    </row>
    <row r="53" spans="2:21" s="180" customFormat="1" ht="14.4" x14ac:dyDescent="0.3">
      <c r="B53" s="178"/>
      <c r="C53" s="179"/>
      <c r="D53" s="179"/>
      <c r="E53" s="179"/>
      <c r="F53" s="179"/>
      <c r="G53" s="179"/>
      <c r="H53" s="179"/>
      <c r="I53" s="198" t="s">
        <v>494</v>
      </c>
      <c r="J53" s="179"/>
      <c r="K53" s="332"/>
      <c r="L53" s="333"/>
      <c r="M53" s="333"/>
      <c r="N53" s="333"/>
      <c r="O53" s="333"/>
      <c r="P53" s="333"/>
      <c r="Q53" s="333"/>
      <c r="R53" s="333"/>
      <c r="S53" s="333"/>
      <c r="T53" s="334"/>
      <c r="U53" s="179"/>
    </row>
    <row r="54" spans="2:21" s="180" customFormat="1" x14ac:dyDescent="0.25">
      <c r="B54" s="178"/>
      <c r="C54" s="179"/>
      <c r="D54" s="179"/>
      <c r="E54" s="179"/>
      <c r="F54" s="179"/>
      <c r="G54" s="179"/>
      <c r="H54" s="179"/>
      <c r="I54" s="179"/>
      <c r="J54" s="179"/>
      <c r="K54" s="332"/>
      <c r="L54" s="333"/>
      <c r="M54" s="333"/>
      <c r="N54" s="333"/>
      <c r="O54" s="333"/>
      <c r="P54" s="333"/>
      <c r="Q54" s="333"/>
      <c r="R54" s="333"/>
      <c r="S54" s="333"/>
      <c r="T54" s="334"/>
      <c r="U54" s="179"/>
    </row>
    <row r="55" spans="2:21" s="180" customFormat="1" x14ac:dyDescent="0.25">
      <c r="B55" s="178"/>
      <c r="C55" s="179"/>
      <c r="D55" s="179"/>
      <c r="E55" s="179"/>
      <c r="F55" s="179"/>
      <c r="G55" s="179"/>
      <c r="H55" s="179"/>
      <c r="I55" s="179"/>
      <c r="J55" s="179"/>
      <c r="K55" s="329"/>
      <c r="L55" s="330"/>
      <c r="M55" s="330"/>
      <c r="N55" s="330"/>
      <c r="O55" s="330"/>
      <c r="P55" s="330"/>
      <c r="Q55" s="330"/>
      <c r="R55" s="330"/>
      <c r="S55" s="330"/>
      <c r="T55" s="331"/>
      <c r="U55" s="179"/>
    </row>
    <row r="56" spans="2:21" s="180" customFormat="1" x14ac:dyDescent="0.25">
      <c r="B56" s="178"/>
      <c r="C56" s="179"/>
      <c r="D56" s="179"/>
      <c r="E56" s="179"/>
      <c r="F56" s="179"/>
      <c r="G56" s="179"/>
      <c r="H56" s="179"/>
      <c r="I56" s="179"/>
      <c r="J56" s="179"/>
      <c r="K56" s="179"/>
      <c r="L56" s="179"/>
      <c r="M56" s="179"/>
      <c r="N56" s="179"/>
      <c r="O56" s="179"/>
      <c r="P56" s="179"/>
      <c r="Q56" s="179"/>
      <c r="R56" s="179"/>
      <c r="S56" s="179"/>
      <c r="T56" s="179"/>
      <c r="U56" s="179"/>
    </row>
    <row r="57" spans="2:21" s="180" customFormat="1" x14ac:dyDescent="0.25">
      <c r="B57" s="178"/>
      <c r="C57" s="179" t="s">
        <v>501</v>
      </c>
      <c r="D57" s="179"/>
      <c r="E57" s="179"/>
      <c r="F57" s="179"/>
      <c r="G57" s="179"/>
      <c r="H57" s="179"/>
      <c r="I57" s="187" t="s">
        <v>502</v>
      </c>
      <c r="J57" s="179"/>
      <c r="K57" s="326" t="s">
        <v>503</v>
      </c>
      <c r="L57" s="327"/>
      <c r="M57" s="327"/>
      <c r="N57" s="327"/>
      <c r="O57" s="327"/>
      <c r="P57" s="327"/>
      <c r="Q57" s="327"/>
      <c r="R57" s="327"/>
      <c r="S57" s="327"/>
      <c r="T57" s="328"/>
      <c r="U57" s="179"/>
    </row>
    <row r="58" spans="2:21" s="180" customFormat="1" ht="14.4" x14ac:dyDescent="0.3">
      <c r="B58" s="178"/>
      <c r="C58" s="179"/>
      <c r="D58" s="179"/>
      <c r="E58" s="179"/>
      <c r="F58" s="179"/>
      <c r="G58" s="179"/>
      <c r="H58" s="179"/>
      <c r="I58" s="198" t="s">
        <v>494</v>
      </c>
      <c r="J58" s="179"/>
      <c r="K58" s="332"/>
      <c r="L58" s="333"/>
      <c r="M58" s="333"/>
      <c r="N58" s="333"/>
      <c r="O58" s="333"/>
      <c r="P58" s="333"/>
      <c r="Q58" s="333"/>
      <c r="R58" s="333"/>
      <c r="S58" s="333"/>
      <c r="T58" s="334"/>
      <c r="U58" s="179"/>
    </row>
    <row r="59" spans="2:21" s="180" customFormat="1" x14ac:dyDescent="0.25">
      <c r="B59" s="178"/>
      <c r="C59" s="179"/>
      <c r="D59" s="179"/>
      <c r="E59" s="179"/>
      <c r="F59" s="179"/>
      <c r="G59" s="179"/>
      <c r="H59" s="179"/>
      <c r="I59" s="179"/>
      <c r="J59" s="179"/>
      <c r="K59" s="332"/>
      <c r="L59" s="333"/>
      <c r="M59" s="333"/>
      <c r="N59" s="333"/>
      <c r="O59" s="333"/>
      <c r="P59" s="333"/>
      <c r="Q59" s="333"/>
      <c r="R59" s="333"/>
      <c r="S59" s="333"/>
      <c r="T59" s="334"/>
      <c r="U59" s="179"/>
    </row>
    <row r="60" spans="2:21" s="180" customFormat="1" x14ac:dyDescent="0.25">
      <c r="B60" s="178"/>
      <c r="C60" s="179"/>
      <c r="D60" s="179"/>
      <c r="E60" s="179"/>
      <c r="F60" s="179"/>
      <c r="G60" s="179"/>
      <c r="H60" s="179"/>
      <c r="I60" s="179"/>
      <c r="J60" s="179"/>
      <c r="K60" s="329"/>
      <c r="L60" s="330"/>
      <c r="M60" s="330"/>
      <c r="N60" s="330"/>
      <c r="O60" s="330"/>
      <c r="P60" s="330"/>
      <c r="Q60" s="330"/>
      <c r="R60" s="330"/>
      <c r="S60" s="330"/>
      <c r="T60" s="331"/>
      <c r="U60" s="179"/>
    </row>
    <row r="61" spans="2:21" s="180" customFormat="1" x14ac:dyDescent="0.25">
      <c r="B61" s="178"/>
      <c r="C61" s="179"/>
      <c r="D61" s="179"/>
      <c r="E61" s="179"/>
      <c r="F61" s="179"/>
      <c r="G61" s="179"/>
      <c r="H61" s="179"/>
      <c r="I61" s="179"/>
      <c r="J61" s="179"/>
      <c r="K61" s="179"/>
      <c r="L61" s="179"/>
      <c r="M61" s="179"/>
      <c r="N61" s="179"/>
      <c r="O61" s="179"/>
      <c r="P61" s="179"/>
      <c r="Q61" s="179"/>
      <c r="R61" s="179"/>
      <c r="S61" s="179"/>
      <c r="T61" s="179"/>
      <c r="U61" s="179"/>
    </row>
    <row r="62" spans="2:21" s="180" customFormat="1" x14ac:dyDescent="0.25">
      <c r="B62" s="178"/>
      <c r="C62" s="179"/>
      <c r="D62" s="179"/>
      <c r="E62" s="179"/>
      <c r="F62" s="179"/>
      <c r="G62" s="179"/>
      <c r="H62" s="179"/>
      <c r="I62" s="179"/>
      <c r="J62" s="179"/>
      <c r="K62" s="179"/>
      <c r="L62" s="179"/>
      <c r="M62" s="179"/>
      <c r="N62" s="179"/>
      <c r="O62" s="179"/>
      <c r="P62" s="179"/>
      <c r="Q62" s="179"/>
      <c r="R62" s="179"/>
      <c r="S62" s="179"/>
      <c r="T62" s="179"/>
      <c r="U62" s="179"/>
    </row>
    <row r="63" spans="2:21" s="180" customFormat="1" ht="29.4" customHeight="1" x14ac:dyDescent="0.3">
      <c r="B63" s="178"/>
      <c r="C63" s="179" t="s">
        <v>478</v>
      </c>
      <c r="D63" s="179"/>
      <c r="E63" s="179"/>
      <c r="F63" s="179"/>
      <c r="G63" s="179"/>
      <c r="H63" s="179"/>
      <c r="I63" s="198" t="s">
        <v>504</v>
      </c>
      <c r="J63" s="179"/>
      <c r="K63" s="326" t="s">
        <v>520</v>
      </c>
      <c r="L63" s="327"/>
      <c r="M63" s="327"/>
      <c r="N63" s="327"/>
      <c r="O63" s="327"/>
      <c r="P63" s="327"/>
      <c r="Q63" s="327"/>
      <c r="R63" s="327"/>
      <c r="S63" s="327"/>
      <c r="T63" s="328"/>
      <c r="U63" s="179"/>
    </row>
    <row r="64" spans="2:21" s="180" customFormat="1" ht="43.2" customHeight="1" x14ac:dyDescent="0.25">
      <c r="B64" s="178"/>
      <c r="C64" s="179"/>
      <c r="D64" s="179"/>
      <c r="E64" s="179"/>
      <c r="F64" s="179"/>
      <c r="G64" s="179"/>
      <c r="H64" s="179"/>
      <c r="I64" s="179"/>
      <c r="J64" s="179"/>
      <c r="K64" s="329"/>
      <c r="L64" s="330"/>
      <c r="M64" s="330"/>
      <c r="N64" s="330"/>
      <c r="O64" s="330"/>
      <c r="P64" s="330"/>
      <c r="Q64" s="330"/>
      <c r="R64" s="330"/>
      <c r="S64" s="330"/>
      <c r="T64" s="331"/>
      <c r="U64" s="179"/>
    </row>
    <row r="65" spans="2:21" s="180" customFormat="1" x14ac:dyDescent="0.25">
      <c r="B65" s="178"/>
      <c r="C65" s="179"/>
      <c r="D65" s="179"/>
      <c r="E65" s="179"/>
      <c r="F65" s="179"/>
      <c r="G65" s="179"/>
      <c r="H65" s="179"/>
      <c r="I65" s="179"/>
      <c r="J65" s="179"/>
      <c r="K65" s="179"/>
      <c r="L65" s="179"/>
      <c r="M65" s="179"/>
      <c r="N65" s="179"/>
      <c r="O65" s="179"/>
      <c r="P65" s="179"/>
      <c r="Q65" s="179"/>
      <c r="R65" s="179"/>
      <c r="S65" s="179"/>
      <c r="T65" s="179"/>
      <c r="U65" s="179"/>
    </row>
    <row r="66" spans="2:21" s="180" customFormat="1" ht="15.6" customHeight="1" x14ac:dyDescent="0.25">
      <c r="B66" s="178"/>
      <c r="C66" s="179"/>
      <c r="D66" s="179"/>
      <c r="E66" s="179"/>
      <c r="F66" s="179"/>
      <c r="G66" s="179"/>
      <c r="H66" s="179"/>
      <c r="I66" s="179"/>
      <c r="J66" s="179"/>
      <c r="K66" s="179"/>
      <c r="L66" s="179"/>
      <c r="M66" s="179"/>
      <c r="N66" s="179"/>
      <c r="O66" s="179"/>
      <c r="P66" s="179"/>
      <c r="Q66" s="179"/>
      <c r="R66" s="179"/>
      <c r="S66" s="179"/>
      <c r="T66" s="179"/>
      <c r="U66" s="179"/>
    </row>
    <row r="67" spans="2:21" x14ac:dyDescent="0.25">
      <c r="B67" s="170"/>
    </row>
    <row r="68" spans="2:21" x14ac:dyDescent="0.25">
      <c r="B68" s="170"/>
    </row>
    <row r="69" spans="2:21" x14ac:dyDescent="0.25">
      <c r="B69" s="170"/>
    </row>
    <row r="70" spans="2:21" x14ac:dyDescent="0.25">
      <c r="B70" s="170"/>
    </row>
    <row r="71" spans="2:21" x14ac:dyDescent="0.25">
      <c r="B71" s="170"/>
    </row>
    <row r="72" spans="2:21" x14ac:dyDescent="0.25">
      <c r="B72" s="170"/>
    </row>
    <row r="73" spans="2:21" x14ac:dyDescent="0.25">
      <c r="B73" s="170"/>
    </row>
    <row r="74" spans="2:21" x14ac:dyDescent="0.25">
      <c r="B74" s="170"/>
    </row>
    <row r="75" spans="2:21" x14ac:dyDescent="0.25">
      <c r="B75" s="170"/>
    </row>
    <row r="76" spans="2:21" x14ac:dyDescent="0.25">
      <c r="B76" s="170"/>
    </row>
    <row r="77" spans="2:21" x14ac:dyDescent="0.25">
      <c r="B77" s="170"/>
    </row>
    <row r="78" spans="2:21" x14ac:dyDescent="0.25">
      <c r="B78" s="170"/>
    </row>
    <row r="79" spans="2:21" x14ac:dyDescent="0.25">
      <c r="B79" s="170"/>
    </row>
  </sheetData>
  <sheetProtection algorithmName="SHA-512" hashValue="cxeuhmL48yYSNCh7wZP2kEvnmeugMIesGkEWyvFqUd51AZO/KUvKHi+Xkwyej3SvvLOFlR0dONDe9De0Kv1pzg==" saltValue="jl9senyNEyozH28a/MuHGw==" spinCount="100000" sheet="1" objects="1" scenarios="1" formatCells="0" formatColumns="0" formatRows="0" insertColumns="0" insertRows="0"/>
  <mergeCells count="8">
    <mergeCell ref="K63:T64"/>
    <mergeCell ref="K34:T37"/>
    <mergeCell ref="K40:T41"/>
    <mergeCell ref="C4:L4"/>
    <mergeCell ref="K57:T60"/>
    <mergeCell ref="K43:T45"/>
    <mergeCell ref="K47:T50"/>
    <mergeCell ref="K52:T55"/>
  </mergeCells>
  <pageMargins left="0.70866141732283472" right="0.70866141732283472" top="0.74803149606299213" bottom="0.74803149606299213" header="0.31496062992125984" footer="0.31496062992125984"/>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4C83D-39D7-4DE6-B32B-59C49E7BA447}">
  <dimension ref="B3:H28"/>
  <sheetViews>
    <sheetView workbookViewId="0">
      <selection activeCell="H16" sqref="H16"/>
    </sheetView>
  </sheetViews>
  <sheetFormatPr defaultRowHeight="14.4" x14ac:dyDescent="0.3"/>
  <cols>
    <col min="2" max="2" width="18.33203125" customWidth="1"/>
  </cols>
  <sheetData>
    <row r="3" spans="2:8" x14ac:dyDescent="0.3">
      <c r="B3" s="121"/>
      <c r="C3" s="124" t="s">
        <v>267</v>
      </c>
      <c r="D3" s="124" t="s">
        <v>116</v>
      </c>
      <c r="E3" s="124" t="s">
        <v>268</v>
      </c>
      <c r="H3" s="201" t="s">
        <v>261</v>
      </c>
    </row>
    <row r="4" spans="2:8" x14ac:dyDescent="0.3">
      <c r="B4" s="123" t="s">
        <v>110</v>
      </c>
      <c r="C4" s="122">
        <v>0.4</v>
      </c>
      <c r="D4" s="122">
        <v>0.5</v>
      </c>
      <c r="E4" s="122">
        <v>0.6</v>
      </c>
      <c r="H4" s="202" t="s">
        <v>262</v>
      </c>
    </row>
    <row r="5" spans="2:8" x14ac:dyDescent="0.3">
      <c r="B5" s="123" t="s">
        <v>111</v>
      </c>
      <c r="C5" s="122">
        <v>0.4</v>
      </c>
      <c r="D5" s="122">
        <v>0.5</v>
      </c>
      <c r="E5" s="122">
        <v>0.6</v>
      </c>
    </row>
    <row r="6" spans="2:8" x14ac:dyDescent="0.3">
      <c r="B6" s="123" t="s">
        <v>112</v>
      </c>
      <c r="C6" s="122">
        <v>0.5</v>
      </c>
      <c r="D6" s="122">
        <v>0.6</v>
      </c>
      <c r="E6" s="122">
        <v>0.7</v>
      </c>
    </row>
    <row r="7" spans="2:8" x14ac:dyDescent="0.3">
      <c r="B7" s="123" t="s">
        <v>113</v>
      </c>
      <c r="C7" s="122">
        <v>0.5</v>
      </c>
      <c r="D7" s="122">
        <v>0.6</v>
      </c>
      <c r="E7" s="122">
        <v>0.7</v>
      </c>
    </row>
    <row r="8" spans="2:8" x14ac:dyDescent="0.3">
      <c r="B8" s="123" t="s">
        <v>115</v>
      </c>
      <c r="C8" s="122">
        <v>0.5</v>
      </c>
      <c r="D8" s="122">
        <v>0.6</v>
      </c>
      <c r="E8" s="122">
        <v>0.7</v>
      </c>
    </row>
    <row r="9" spans="2:8" x14ac:dyDescent="0.3">
      <c r="B9" s="123" t="s">
        <v>114</v>
      </c>
      <c r="C9" s="122">
        <v>0.5</v>
      </c>
      <c r="D9" s="122">
        <v>0.6</v>
      </c>
      <c r="E9" s="122">
        <v>0.7</v>
      </c>
    </row>
    <row r="11" spans="2:8" x14ac:dyDescent="0.3">
      <c r="B11" t="str">
        <f>B4&amp;$C$3</f>
        <v>BHMARE</v>
      </c>
      <c r="C11" s="100">
        <f>C4</f>
        <v>0.4</v>
      </c>
    </row>
    <row r="12" spans="2:8" x14ac:dyDescent="0.3">
      <c r="B12" t="str">
        <f t="shared" ref="B12:B16" si="0">B5&amp;$C$3</f>
        <v>CJMARE</v>
      </c>
      <c r="C12" s="100">
        <f t="shared" ref="C12:C16" si="1">C5</f>
        <v>0.4</v>
      </c>
    </row>
    <row r="13" spans="2:8" x14ac:dyDescent="0.3">
      <c r="B13" t="str">
        <f t="shared" si="0"/>
        <v>BNMARE</v>
      </c>
      <c r="C13" s="100">
        <f t="shared" si="1"/>
        <v>0.5</v>
      </c>
    </row>
    <row r="14" spans="2:8" x14ac:dyDescent="0.3">
      <c r="B14" t="str">
        <f t="shared" si="0"/>
        <v>MMMARE</v>
      </c>
      <c r="C14" s="100">
        <f t="shared" si="1"/>
        <v>0.5</v>
      </c>
    </row>
    <row r="15" spans="2:8" x14ac:dyDescent="0.3">
      <c r="B15" t="str">
        <f t="shared" si="0"/>
        <v>SJMARE</v>
      </c>
      <c r="C15" s="100">
        <f t="shared" si="1"/>
        <v>0.5</v>
      </c>
    </row>
    <row r="16" spans="2:8" x14ac:dyDescent="0.3">
      <c r="B16" t="str">
        <f t="shared" si="0"/>
        <v>SMMARE</v>
      </c>
      <c r="C16" s="100">
        <f t="shared" si="1"/>
        <v>0.5</v>
      </c>
    </row>
    <row r="17" spans="2:3" x14ac:dyDescent="0.3">
      <c r="B17" t="str">
        <f>B4&amp;$D$3</f>
        <v>BHMIJLOCIE</v>
      </c>
      <c r="C17" s="100">
        <f>D4</f>
        <v>0.5</v>
      </c>
    </row>
    <row r="18" spans="2:3" x14ac:dyDescent="0.3">
      <c r="B18" t="str">
        <f t="shared" ref="B18:B22" si="2">B5&amp;$D$3</f>
        <v>CJMIJLOCIE</v>
      </c>
      <c r="C18" s="100">
        <f t="shared" ref="C18:C22" si="3">D5</f>
        <v>0.5</v>
      </c>
    </row>
    <row r="19" spans="2:3" x14ac:dyDescent="0.3">
      <c r="B19" t="str">
        <f t="shared" si="2"/>
        <v>BNMIJLOCIE</v>
      </c>
      <c r="C19" s="100">
        <f t="shared" si="3"/>
        <v>0.6</v>
      </c>
    </row>
    <row r="20" spans="2:3" x14ac:dyDescent="0.3">
      <c r="B20" t="str">
        <f t="shared" si="2"/>
        <v>MMMIJLOCIE</v>
      </c>
      <c r="C20" s="100">
        <f t="shared" si="3"/>
        <v>0.6</v>
      </c>
    </row>
    <row r="21" spans="2:3" x14ac:dyDescent="0.3">
      <c r="B21" t="str">
        <f t="shared" si="2"/>
        <v>SJMIJLOCIE</v>
      </c>
      <c r="C21" s="100">
        <f t="shared" si="3"/>
        <v>0.6</v>
      </c>
    </row>
    <row r="22" spans="2:3" x14ac:dyDescent="0.3">
      <c r="B22" t="str">
        <f t="shared" si="2"/>
        <v>SMMIJLOCIE</v>
      </c>
      <c r="C22" s="100">
        <f t="shared" si="3"/>
        <v>0.6</v>
      </c>
    </row>
    <row r="23" spans="2:3" x14ac:dyDescent="0.3">
      <c r="B23" t="str">
        <f>B4&amp;$E$3</f>
        <v>BHMICA</v>
      </c>
      <c r="C23" s="100">
        <f>E4</f>
        <v>0.6</v>
      </c>
    </row>
    <row r="24" spans="2:3" x14ac:dyDescent="0.3">
      <c r="B24" t="str">
        <f t="shared" ref="B24:B28" si="4">B5&amp;$E$3</f>
        <v>CJMICA</v>
      </c>
      <c r="C24" s="100">
        <f t="shared" ref="C24:C28" si="5">E5</f>
        <v>0.6</v>
      </c>
    </row>
    <row r="25" spans="2:3" x14ac:dyDescent="0.3">
      <c r="B25" t="str">
        <f t="shared" si="4"/>
        <v>BNMICA</v>
      </c>
      <c r="C25" s="100">
        <f t="shared" si="5"/>
        <v>0.7</v>
      </c>
    </row>
    <row r="26" spans="2:3" x14ac:dyDescent="0.3">
      <c r="B26" t="str">
        <f t="shared" si="4"/>
        <v>MMMICA</v>
      </c>
      <c r="C26" s="100">
        <f t="shared" si="5"/>
        <v>0.7</v>
      </c>
    </row>
    <row r="27" spans="2:3" x14ac:dyDescent="0.3">
      <c r="B27" t="str">
        <f t="shared" si="4"/>
        <v>SJMICA</v>
      </c>
      <c r="C27" s="100">
        <f t="shared" si="5"/>
        <v>0.7</v>
      </c>
    </row>
    <row r="28" spans="2:3" x14ac:dyDescent="0.3">
      <c r="B28" t="str">
        <f t="shared" si="4"/>
        <v>SMMICA</v>
      </c>
      <c r="C28" s="100">
        <f t="shared" si="5"/>
        <v>0.7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DI100"/>
  <sheetViews>
    <sheetView zoomScale="94" zoomScaleNormal="94" workbookViewId="0">
      <pane xSplit="2" ySplit="9" topLeftCell="C10" activePane="bottomRight" state="frozen"/>
      <selection pane="topRight" activeCell="C1" sqref="C1"/>
      <selection pane="bottomLeft" activeCell="A10" sqref="A10"/>
      <selection pane="bottomRight" activeCell="H19" sqref="H19"/>
    </sheetView>
  </sheetViews>
  <sheetFormatPr defaultColWidth="8.88671875" defaultRowHeight="11.4" x14ac:dyDescent="0.3"/>
  <cols>
    <col min="1" max="2" width="5.109375" style="24" customWidth="1"/>
    <col min="3" max="3" width="56.6640625" style="24" customWidth="1"/>
    <col min="4" max="4" width="5" style="24" customWidth="1"/>
    <col min="5" max="5" width="11.109375" style="24" customWidth="1"/>
    <col min="6" max="6" width="4.88671875" style="24" customWidth="1"/>
    <col min="7" max="7" width="14.5546875" style="24" customWidth="1"/>
    <col min="8" max="8" width="9.5546875" style="24" customWidth="1"/>
    <col min="9" max="9" width="13.88671875" style="24" customWidth="1"/>
    <col min="10" max="10" width="4.88671875" style="24" customWidth="1"/>
    <col min="11" max="35" width="10" style="52" customWidth="1"/>
    <col min="36" max="36" width="8.6640625" style="52" bestFit="1" customWidth="1"/>
    <col min="37" max="41" width="8.88671875" style="24"/>
    <col min="42" max="49" width="9.5546875" style="24" bestFit="1" customWidth="1"/>
    <col min="50" max="50" width="9.88671875" style="24" customWidth="1"/>
    <col min="51" max="60" width="8.88671875" style="24"/>
    <col min="61" max="61" width="3.88671875" style="24" customWidth="1"/>
    <col min="62" max="16384" width="8.88671875" style="24"/>
  </cols>
  <sheetData>
    <row r="2" spans="2:61" x14ac:dyDescent="0.3">
      <c r="B2" s="22"/>
      <c r="C2" s="22"/>
      <c r="D2" s="22"/>
      <c r="E2" s="22"/>
      <c r="F2" s="22"/>
      <c r="G2" s="22"/>
      <c r="H2" s="22"/>
      <c r="I2" s="22"/>
      <c r="J2" s="22"/>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2"/>
    </row>
    <row r="3" spans="2:61" ht="7.2" customHeight="1" thickBot="1" x14ac:dyDescent="0.35">
      <c r="B3" s="22"/>
      <c r="C3" s="22"/>
      <c r="D3" s="22"/>
      <c r="E3" s="22"/>
      <c r="F3" s="22"/>
      <c r="G3" s="22"/>
      <c r="H3" s="22"/>
      <c r="I3" s="22"/>
      <c r="J3" s="22"/>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2"/>
    </row>
    <row r="4" spans="2:61" ht="14.4" x14ac:dyDescent="0.3">
      <c r="B4" s="22"/>
      <c r="C4" s="81" t="str">
        <f>'0-Instructiuni'!C3</f>
        <v>PROGRAMUL REGIONAL NORD-VEST 2021-2027</v>
      </c>
      <c r="D4" s="82"/>
      <c r="E4" s="83"/>
      <c r="F4" s="83"/>
      <c r="G4" s="83"/>
      <c r="H4" s="83"/>
      <c r="I4" s="83"/>
      <c r="J4" s="84"/>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2"/>
    </row>
    <row r="5" spans="2:61" ht="16.5" customHeight="1" x14ac:dyDescent="0.25">
      <c r="B5" s="22"/>
      <c r="C5" s="171" t="str">
        <f>'0-Instructiuni'!C4</f>
        <v>PRIORITATEA 1: O regiune competitivă prin inovare, digitalizare și întreprinderi dinamice</v>
      </c>
      <c r="D5" s="175"/>
      <c r="E5" s="175"/>
      <c r="F5" s="175"/>
      <c r="G5" s="175"/>
      <c r="H5" s="175"/>
      <c r="I5" s="175"/>
      <c r="J5" s="174"/>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2"/>
    </row>
    <row r="6" spans="2:61" ht="16.5" customHeight="1" x14ac:dyDescent="0.25">
      <c r="B6" s="22"/>
      <c r="C6" s="171" t="str">
        <f>'0-Instructiuni'!C5</f>
        <v>OBIECTIV SPECIFIC 1.1: Dezvoltarea și sporirea capacităților de cercetare și inovare și adoptarea tehnologiilor avansate</v>
      </c>
      <c r="D6" s="175"/>
      <c r="E6" s="175"/>
      <c r="F6" s="175"/>
      <c r="G6" s="175"/>
      <c r="H6" s="175"/>
      <c r="I6" s="175"/>
      <c r="J6" s="174"/>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2"/>
    </row>
    <row r="7" spans="2:61" ht="14.4" customHeight="1" thickBot="1" x14ac:dyDescent="0.3">
      <c r="B7" s="22"/>
      <c r="C7" s="85" t="str">
        <f>'0-Instructiuni'!C6</f>
        <v>Apel de proiecte nr. PRNV/2023/111/1</v>
      </c>
      <c r="D7" s="176"/>
      <c r="E7" s="176"/>
      <c r="F7" s="176"/>
      <c r="G7" s="176"/>
      <c r="H7" s="176"/>
      <c r="I7" s="176"/>
      <c r="J7" s="177"/>
      <c r="K7" s="23"/>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2"/>
    </row>
    <row r="8" spans="2:61" x14ac:dyDescent="0.3">
      <c r="B8" s="22"/>
      <c r="C8" s="22"/>
      <c r="D8" s="22"/>
      <c r="E8" s="22"/>
      <c r="F8" s="22"/>
      <c r="G8" s="22"/>
      <c r="H8" s="22"/>
      <c r="I8" s="22"/>
      <c r="J8" s="22"/>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c r="AV8" s="23"/>
      <c r="AW8" s="23"/>
      <c r="AX8" s="23"/>
      <c r="AY8" s="23"/>
      <c r="AZ8" s="23"/>
      <c r="BA8" s="23"/>
      <c r="BB8" s="23"/>
      <c r="BC8" s="23"/>
      <c r="BD8" s="23"/>
      <c r="BE8" s="23"/>
      <c r="BF8" s="23"/>
      <c r="BG8" s="23"/>
      <c r="BH8" s="23"/>
      <c r="BI8" s="22"/>
    </row>
    <row r="9" spans="2:61" s="260" customFormat="1" ht="15.6" x14ac:dyDescent="0.3">
      <c r="B9" s="254"/>
      <c r="C9" s="255" t="s">
        <v>60</v>
      </c>
      <c r="D9" s="256"/>
      <c r="E9" s="257" t="s">
        <v>61</v>
      </c>
      <c r="F9" s="256"/>
      <c r="G9" s="256"/>
      <c r="H9" s="256"/>
      <c r="I9" s="256"/>
      <c r="J9" s="258"/>
      <c r="K9" s="259">
        <v>1</v>
      </c>
      <c r="L9" s="259">
        <f>K9+1</f>
        <v>2</v>
      </c>
      <c r="M9" s="259">
        <f t="shared" ref="M9:AI9" si="0">L9+1</f>
        <v>3</v>
      </c>
      <c r="N9" s="259">
        <f t="shared" si="0"/>
        <v>4</v>
      </c>
      <c r="O9" s="259">
        <f t="shared" si="0"/>
        <v>5</v>
      </c>
      <c r="P9" s="259">
        <f t="shared" si="0"/>
        <v>6</v>
      </c>
      <c r="Q9" s="259">
        <f t="shared" si="0"/>
        <v>7</v>
      </c>
      <c r="R9" s="259">
        <f t="shared" si="0"/>
        <v>8</v>
      </c>
      <c r="S9" s="259">
        <f t="shared" si="0"/>
        <v>9</v>
      </c>
      <c r="T9" s="259">
        <f t="shared" si="0"/>
        <v>10</v>
      </c>
      <c r="U9" s="259">
        <f t="shared" si="0"/>
        <v>11</v>
      </c>
      <c r="V9" s="259">
        <f t="shared" si="0"/>
        <v>12</v>
      </c>
      <c r="W9" s="259">
        <f t="shared" si="0"/>
        <v>13</v>
      </c>
      <c r="X9" s="259">
        <f t="shared" si="0"/>
        <v>14</v>
      </c>
      <c r="Y9" s="259">
        <f t="shared" si="0"/>
        <v>15</v>
      </c>
      <c r="Z9" s="259">
        <f t="shared" si="0"/>
        <v>16</v>
      </c>
      <c r="AA9" s="259">
        <f t="shared" si="0"/>
        <v>17</v>
      </c>
      <c r="AB9" s="259">
        <f t="shared" si="0"/>
        <v>18</v>
      </c>
      <c r="AC9" s="259">
        <f t="shared" si="0"/>
        <v>19</v>
      </c>
      <c r="AD9" s="259">
        <f t="shared" si="0"/>
        <v>20</v>
      </c>
      <c r="AE9" s="259">
        <f t="shared" si="0"/>
        <v>21</v>
      </c>
      <c r="AF9" s="259">
        <f t="shared" si="0"/>
        <v>22</v>
      </c>
      <c r="AG9" s="259">
        <f t="shared" si="0"/>
        <v>23</v>
      </c>
      <c r="AH9" s="259">
        <f t="shared" si="0"/>
        <v>24</v>
      </c>
      <c r="AI9" s="259">
        <f t="shared" si="0"/>
        <v>25</v>
      </c>
      <c r="AJ9" s="259">
        <f t="shared" ref="AJ9" si="1">AI9+1</f>
        <v>26</v>
      </c>
      <c r="AK9" s="259">
        <f t="shared" ref="AK9" si="2">AJ9+1</f>
        <v>27</v>
      </c>
      <c r="AL9" s="259">
        <f t="shared" ref="AL9" si="3">AK9+1</f>
        <v>28</v>
      </c>
      <c r="AM9" s="259">
        <f t="shared" ref="AM9" si="4">AL9+1</f>
        <v>29</v>
      </c>
      <c r="AN9" s="259">
        <f t="shared" ref="AN9" si="5">AM9+1</f>
        <v>30</v>
      </c>
      <c r="AO9" s="259">
        <f t="shared" ref="AO9" si="6">AN9+1</f>
        <v>31</v>
      </c>
      <c r="AP9" s="259">
        <f t="shared" ref="AP9" si="7">AO9+1</f>
        <v>32</v>
      </c>
      <c r="AQ9" s="259">
        <f t="shared" ref="AQ9" si="8">AP9+1</f>
        <v>33</v>
      </c>
      <c r="AR9" s="259">
        <f t="shared" ref="AR9" si="9">AQ9+1</f>
        <v>34</v>
      </c>
      <c r="AS9" s="259">
        <f t="shared" ref="AS9" si="10">AR9+1</f>
        <v>35</v>
      </c>
      <c r="AT9" s="259">
        <f t="shared" ref="AT9" si="11">AS9+1</f>
        <v>36</v>
      </c>
      <c r="AU9" s="259">
        <f t="shared" ref="AU9" si="12">AT9+1</f>
        <v>37</v>
      </c>
      <c r="AV9" s="259">
        <f t="shared" ref="AV9" si="13">AU9+1</f>
        <v>38</v>
      </c>
      <c r="AW9" s="259">
        <f t="shared" ref="AW9" si="14">AV9+1</f>
        <v>39</v>
      </c>
      <c r="AX9" s="259">
        <f t="shared" ref="AX9" si="15">AW9+1</f>
        <v>40</v>
      </c>
      <c r="AY9" s="259">
        <f t="shared" ref="AY9" si="16">AX9+1</f>
        <v>41</v>
      </c>
      <c r="AZ9" s="259">
        <f t="shared" ref="AZ9" si="17">AY9+1</f>
        <v>42</v>
      </c>
      <c r="BA9" s="259">
        <f t="shared" ref="BA9" si="18">AZ9+1</f>
        <v>43</v>
      </c>
      <c r="BB9" s="259">
        <f t="shared" ref="BB9" si="19">BA9+1</f>
        <v>44</v>
      </c>
      <c r="BC9" s="259">
        <f t="shared" ref="BC9" si="20">BB9+1</f>
        <v>45</v>
      </c>
      <c r="BD9" s="259">
        <f t="shared" ref="BD9" si="21">BC9+1</f>
        <v>46</v>
      </c>
      <c r="BE9" s="259">
        <f t="shared" ref="BE9" si="22">BD9+1</f>
        <v>47</v>
      </c>
      <c r="BF9" s="259">
        <f t="shared" ref="BF9" si="23">BE9+1</f>
        <v>48</v>
      </c>
      <c r="BG9" s="259">
        <f t="shared" ref="BG9" si="24">BF9+1</f>
        <v>49</v>
      </c>
      <c r="BH9" s="259">
        <f t="shared" ref="BH9" si="25">BG9+1</f>
        <v>50</v>
      </c>
      <c r="BI9" s="254"/>
    </row>
    <row r="10" spans="2:61" ht="19.2" customHeight="1" x14ac:dyDescent="0.3">
      <c r="B10" s="22"/>
      <c r="C10" s="22"/>
      <c r="D10" s="22"/>
      <c r="E10" s="22"/>
      <c r="F10" s="22"/>
      <c r="G10" s="22"/>
      <c r="H10" s="22"/>
      <c r="I10" s="22"/>
      <c r="J10" s="22"/>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2"/>
    </row>
    <row r="11" spans="2:61" ht="13.2" x14ac:dyDescent="0.3">
      <c r="C11" s="25"/>
      <c r="D11" s="25"/>
      <c r="E11" s="25"/>
      <c r="F11" s="25"/>
      <c r="G11" s="25"/>
      <c r="H11" s="25"/>
      <c r="I11" s="25"/>
      <c r="J11" s="25"/>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BI11" s="22"/>
    </row>
    <row r="12" spans="2:61" ht="13.2" x14ac:dyDescent="0.3">
      <c r="B12" s="22"/>
      <c r="C12" s="26"/>
      <c r="D12" s="26"/>
      <c r="E12" s="26"/>
      <c r="F12" s="26"/>
      <c r="G12" s="26"/>
      <c r="H12" s="26"/>
      <c r="I12" s="26"/>
      <c r="J12" s="26"/>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BI12" s="22"/>
    </row>
    <row r="13" spans="2:61" ht="15.6" x14ac:dyDescent="0.3">
      <c r="B13" s="22"/>
      <c r="C13" s="104" t="s">
        <v>62</v>
      </c>
      <c r="D13" s="26"/>
      <c r="E13" s="26"/>
      <c r="F13" s="26"/>
      <c r="G13" s="26"/>
      <c r="H13" s="26"/>
      <c r="I13" s="26"/>
      <c r="J13" s="26"/>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BI13" s="22"/>
    </row>
    <row r="14" spans="2:61" ht="13.8" x14ac:dyDescent="0.25">
      <c r="B14" s="22"/>
      <c r="C14" s="4"/>
      <c r="D14" s="3"/>
      <c r="E14" s="106"/>
      <c r="F14" s="3"/>
      <c r="G14" s="3"/>
      <c r="H14" s="3"/>
      <c r="I14" s="3"/>
      <c r="J14" s="3"/>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BI14" s="22"/>
    </row>
    <row r="15" spans="2:61" ht="14.4" x14ac:dyDescent="0.3">
      <c r="B15" s="22"/>
      <c r="C15" s="80" t="s">
        <v>105</v>
      </c>
      <c r="D15" s="3"/>
      <c r="E15" s="106"/>
      <c r="F15" s="3"/>
      <c r="G15" s="3"/>
      <c r="H15" s="261">
        <f>COUNTIF('7-Buget cerere'!T105:X105,"&gt;0")</f>
        <v>0</v>
      </c>
      <c r="I15" s="253"/>
      <c r="J15" s="3"/>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BI15" s="22"/>
    </row>
    <row r="16" spans="2:61" ht="13.8" x14ac:dyDescent="0.25">
      <c r="B16" s="22"/>
      <c r="C16" s="4"/>
      <c r="D16" s="3"/>
      <c r="E16" s="106"/>
      <c r="F16" s="3"/>
      <c r="G16" s="3"/>
      <c r="H16" s="3"/>
      <c r="I16" s="3"/>
      <c r="J16" s="3"/>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BI16" s="22"/>
    </row>
    <row r="17" spans="2:61" ht="13.8" x14ac:dyDescent="0.25">
      <c r="B17" s="22"/>
      <c r="C17" s="80" t="s">
        <v>104</v>
      </c>
      <c r="D17" s="3"/>
      <c r="E17" s="106"/>
      <c r="F17" s="3"/>
      <c r="G17" s="3"/>
      <c r="H17" s="3"/>
      <c r="I17" s="3"/>
      <c r="J17" s="3"/>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BI17" s="22"/>
    </row>
    <row r="18" spans="2:61" ht="41.4" x14ac:dyDescent="0.3">
      <c r="B18" s="22"/>
      <c r="C18" s="27" t="s">
        <v>63</v>
      </c>
      <c r="D18" s="28"/>
      <c r="E18" s="29" t="s">
        <v>64</v>
      </c>
      <c r="F18" s="28"/>
      <c r="G18" s="29" t="s">
        <v>65</v>
      </c>
      <c r="H18" s="29" t="s">
        <v>66</v>
      </c>
      <c r="I18" s="29" t="s">
        <v>518</v>
      </c>
      <c r="J18" s="3"/>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BI18" s="22"/>
    </row>
    <row r="19" spans="2:61" ht="14.4" x14ac:dyDescent="0.3">
      <c r="B19" s="22"/>
      <c r="C19" s="30" t="s">
        <v>67</v>
      </c>
      <c r="D19" s="28"/>
      <c r="E19" s="31"/>
      <c r="F19" s="28"/>
      <c r="G19" s="32"/>
      <c r="H19" s="262" t="str">
        <f t="shared" ref="H19:H35" si="26">IFERROR(G19/$G$36*E19,"")</f>
        <v/>
      </c>
      <c r="I19" s="262" t="str">
        <f>IFERROR(G19/E19,"")</f>
        <v/>
      </c>
      <c r="J19" s="3"/>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BI19" s="22"/>
    </row>
    <row r="20" spans="2:61" ht="14.4" x14ac:dyDescent="0.3">
      <c r="B20" s="22"/>
      <c r="C20" s="30" t="s">
        <v>67</v>
      </c>
      <c r="D20" s="28"/>
      <c r="E20" s="33"/>
      <c r="F20" s="28"/>
      <c r="G20" s="34"/>
      <c r="H20" s="262" t="str">
        <f t="shared" si="26"/>
        <v/>
      </c>
      <c r="I20" s="262" t="str">
        <f t="shared" ref="I20:I35" si="27">IFERROR(G20/E20,"")</f>
        <v/>
      </c>
      <c r="J20" s="3"/>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BI20" s="22"/>
    </row>
    <row r="21" spans="2:61" ht="14.4" x14ac:dyDescent="0.3">
      <c r="B21" s="22"/>
      <c r="C21" s="30" t="s">
        <v>67</v>
      </c>
      <c r="D21" s="28"/>
      <c r="E21" s="33"/>
      <c r="F21" s="28"/>
      <c r="G21" s="34"/>
      <c r="H21" s="262" t="str">
        <f t="shared" si="26"/>
        <v/>
      </c>
      <c r="I21" s="262" t="str">
        <f t="shared" si="27"/>
        <v/>
      </c>
      <c r="J21" s="3"/>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BI21" s="22"/>
    </row>
    <row r="22" spans="2:61" ht="14.4" x14ac:dyDescent="0.3">
      <c r="B22" s="22"/>
      <c r="C22" s="30" t="s">
        <v>67</v>
      </c>
      <c r="D22" s="28"/>
      <c r="E22" s="33"/>
      <c r="F22" s="28"/>
      <c r="G22" s="34"/>
      <c r="H22" s="262" t="str">
        <f t="shared" si="26"/>
        <v/>
      </c>
      <c r="I22" s="262" t="str">
        <f t="shared" ref="I22:I27" si="28">IFERROR(G22/E22,"")</f>
        <v/>
      </c>
      <c r="J22" s="3"/>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BI22" s="22"/>
    </row>
    <row r="23" spans="2:61" ht="14.4" x14ac:dyDescent="0.3">
      <c r="B23" s="22"/>
      <c r="C23" s="30" t="s">
        <v>67</v>
      </c>
      <c r="D23" s="28"/>
      <c r="E23" s="33"/>
      <c r="F23" s="28"/>
      <c r="G23" s="34"/>
      <c r="H23" s="262" t="str">
        <f t="shared" si="26"/>
        <v/>
      </c>
      <c r="I23" s="262" t="str">
        <f t="shared" si="28"/>
        <v/>
      </c>
      <c r="J23" s="3"/>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BI23" s="22"/>
    </row>
    <row r="24" spans="2:61" ht="14.4" x14ac:dyDescent="0.3">
      <c r="B24" s="22"/>
      <c r="C24" s="30" t="s">
        <v>67</v>
      </c>
      <c r="D24" s="28"/>
      <c r="E24" s="33"/>
      <c r="F24" s="28"/>
      <c r="G24" s="34"/>
      <c r="H24" s="262" t="str">
        <f t="shared" si="26"/>
        <v/>
      </c>
      <c r="I24" s="262" t="str">
        <f t="shared" si="28"/>
        <v/>
      </c>
      <c r="J24" s="3"/>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BI24" s="22"/>
    </row>
    <row r="25" spans="2:61" ht="14.4" x14ac:dyDescent="0.3">
      <c r="B25" s="22"/>
      <c r="C25" s="30" t="s">
        <v>67</v>
      </c>
      <c r="D25" s="28"/>
      <c r="E25" s="33"/>
      <c r="F25" s="28"/>
      <c r="G25" s="34"/>
      <c r="H25" s="262" t="str">
        <f t="shared" si="26"/>
        <v/>
      </c>
      <c r="I25" s="262" t="str">
        <f t="shared" si="28"/>
        <v/>
      </c>
      <c r="J25" s="3"/>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BI25" s="22"/>
    </row>
    <row r="26" spans="2:61" ht="14.4" x14ac:dyDescent="0.3">
      <c r="B26" s="22"/>
      <c r="C26" s="30" t="s">
        <v>67</v>
      </c>
      <c r="D26" s="28"/>
      <c r="E26" s="33"/>
      <c r="F26" s="28"/>
      <c r="G26" s="34"/>
      <c r="H26" s="262" t="str">
        <f t="shared" si="26"/>
        <v/>
      </c>
      <c r="I26" s="262" t="str">
        <f t="shared" si="28"/>
        <v/>
      </c>
      <c r="J26" s="3"/>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BI26" s="22"/>
    </row>
    <row r="27" spans="2:61" ht="14.4" x14ac:dyDescent="0.3">
      <c r="B27" s="22"/>
      <c r="C27" s="30" t="s">
        <v>67</v>
      </c>
      <c r="D27" s="28"/>
      <c r="E27" s="33"/>
      <c r="F27" s="28"/>
      <c r="G27" s="34"/>
      <c r="H27" s="262" t="str">
        <f t="shared" si="26"/>
        <v/>
      </c>
      <c r="I27" s="262" t="str">
        <f t="shared" si="28"/>
        <v/>
      </c>
      <c r="J27" s="3"/>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BI27" s="22"/>
    </row>
    <row r="28" spans="2:61" ht="14.4" x14ac:dyDescent="0.3">
      <c r="B28" s="22"/>
      <c r="C28" s="30" t="s">
        <v>67</v>
      </c>
      <c r="D28" s="28"/>
      <c r="E28" s="33"/>
      <c r="F28" s="28"/>
      <c r="G28" s="34"/>
      <c r="H28" s="262" t="str">
        <f t="shared" si="26"/>
        <v/>
      </c>
      <c r="I28" s="262" t="str">
        <f t="shared" si="27"/>
        <v/>
      </c>
      <c r="J28" s="3"/>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BI28" s="22"/>
    </row>
    <row r="29" spans="2:61" ht="14.4" x14ac:dyDescent="0.3">
      <c r="B29" s="22"/>
      <c r="C29" s="30" t="s">
        <v>67</v>
      </c>
      <c r="D29" s="28"/>
      <c r="E29" s="33"/>
      <c r="F29" s="28"/>
      <c r="G29" s="34"/>
      <c r="H29" s="262" t="str">
        <f t="shared" si="26"/>
        <v/>
      </c>
      <c r="I29" s="262" t="str">
        <f t="shared" si="27"/>
        <v/>
      </c>
      <c r="J29" s="3"/>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BI29" s="22"/>
    </row>
    <row r="30" spans="2:61" ht="14.4" x14ac:dyDescent="0.3">
      <c r="B30" s="22"/>
      <c r="C30" s="30" t="s">
        <v>67</v>
      </c>
      <c r="D30" s="28"/>
      <c r="E30" s="33"/>
      <c r="F30" s="28"/>
      <c r="G30" s="34"/>
      <c r="H30" s="262" t="str">
        <f t="shared" si="26"/>
        <v/>
      </c>
      <c r="I30" s="262" t="str">
        <f t="shared" si="27"/>
        <v/>
      </c>
      <c r="J30" s="3"/>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BI30" s="22"/>
    </row>
    <row r="31" spans="2:61" ht="14.4" x14ac:dyDescent="0.3">
      <c r="B31" s="22"/>
      <c r="C31" s="30" t="s">
        <v>67</v>
      </c>
      <c r="D31" s="28"/>
      <c r="E31" s="33"/>
      <c r="F31" s="28"/>
      <c r="G31" s="34"/>
      <c r="H31" s="262" t="str">
        <f t="shared" si="26"/>
        <v/>
      </c>
      <c r="I31" s="262" t="str">
        <f t="shared" si="27"/>
        <v/>
      </c>
      <c r="J31" s="3"/>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BI31" s="22"/>
    </row>
    <row r="32" spans="2:61" ht="14.4" x14ac:dyDescent="0.3">
      <c r="B32" s="22"/>
      <c r="C32" s="30" t="s">
        <v>67</v>
      </c>
      <c r="D32" s="28"/>
      <c r="E32" s="33"/>
      <c r="F32" s="28"/>
      <c r="G32" s="34"/>
      <c r="H32" s="262" t="str">
        <f t="shared" si="26"/>
        <v/>
      </c>
      <c r="I32" s="262" t="str">
        <f t="shared" si="27"/>
        <v/>
      </c>
      <c r="J32" s="3"/>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BI32" s="22"/>
    </row>
    <row r="33" spans="2:61" ht="14.4" x14ac:dyDescent="0.3">
      <c r="B33" s="22"/>
      <c r="C33" s="30" t="s">
        <v>67</v>
      </c>
      <c r="D33" s="28"/>
      <c r="E33" s="33"/>
      <c r="F33" s="28"/>
      <c r="G33" s="34"/>
      <c r="H33" s="262" t="str">
        <f t="shared" si="26"/>
        <v/>
      </c>
      <c r="I33" s="262" t="str">
        <f t="shared" si="27"/>
        <v/>
      </c>
      <c r="J33" s="3"/>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BI33" s="22"/>
    </row>
    <row r="34" spans="2:61" ht="14.4" x14ac:dyDescent="0.3">
      <c r="B34" s="22"/>
      <c r="C34" s="30" t="s">
        <v>67</v>
      </c>
      <c r="D34" s="28"/>
      <c r="E34" s="33"/>
      <c r="F34" s="28"/>
      <c r="G34" s="34"/>
      <c r="H34" s="262" t="str">
        <f t="shared" si="26"/>
        <v/>
      </c>
      <c r="I34" s="262" t="str">
        <f t="shared" si="27"/>
        <v/>
      </c>
      <c r="J34" s="3"/>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BI34" s="22"/>
    </row>
    <row r="35" spans="2:61" ht="14.4" x14ac:dyDescent="0.3">
      <c r="B35" s="22"/>
      <c r="C35" s="35" t="s">
        <v>67</v>
      </c>
      <c r="D35" s="28"/>
      <c r="E35" s="33"/>
      <c r="F35" s="28"/>
      <c r="G35" s="36"/>
      <c r="H35" s="262" t="str">
        <f t="shared" si="26"/>
        <v/>
      </c>
      <c r="I35" s="263" t="str">
        <f t="shared" si="27"/>
        <v/>
      </c>
      <c r="J35" s="3"/>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BI35" s="22"/>
    </row>
    <row r="36" spans="2:61" ht="14.4" x14ac:dyDescent="0.3">
      <c r="B36" s="22"/>
      <c r="C36" s="37" t="s">
        <v>68</v>
      </c>
      <c r="D36" s="28"/>
      <c r="E36" s="38"/>
      <c r="F36" s="28"/>
      <c r="G36" s="264">
        <f>SUM(G19:G35)</f>
        <v>0</v>
      </c>
      <c r="H36" s="264">
        <f>ROUNDUP(SUM(H19:H35),0)</f>
        <v>0</v>
      </c>
      <c r="I36" s="265">
        <f>SUM(I19:I35)</f>
        <v>0</v>
      </c>
      <c r="J36" s="3"/>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BI36" s="22"/>
    </row>
    <row r="37" spans="2:61" ht="13.2" x14ac:dyDescent="0.3">
      <c r="B37" s="22"/>
      <c r="C37" s="26"/>
      <c r="D37" s="26"/>
      <c r="E37" s="26"/>
      <c r="F37" s="26"/>
      <c r="G37" s="26"/>
      <c r="H37" s="26"/>
      <c r="I37" s="26"/>
      <c r="J37" s="26"/>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BI37" s="22"/>
    </row>
    <row r="38" spans="2:61" ht="13.2" x14ac:dyDescent="0.3">
      <c r="B38" s="22"/>
      <c r="C38" s="26"/>
      <c r="D38" s="26"/>
      <c r="E38" s="26"/>
      <c r="F38" s="26"/>
      <c r="G38" s="26"/>
      <c r="H38" s="26"/>
      <c r="I38" s="26"/>
      <c r="J38" s="26"/>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BI38" s="22"/>
    </row>
    <row r="39" spans="2:61" ht="13.2" x14ac:dyDescent="0.3">
      <c r="C39" s="25"/>
      <c r="D39" s="25"/>
      <c r="E39" s="25"/>
      <c r="F39" s="25"/>
      <c r="G39" s="25"/>
      <c r="H39" s="25"/>
      <c r="I39" s="25"/>
      <c r="J39" s="25"/>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BI39" s="22"/>
    </row>
    <row r="40" spans="2:61" ht="13.2" x14ac:dyDescent="0.3">
      <c r="C40" s="25"/>
      <c r="D40" s="25"/>
      <c r="E40" s="25"/>
      <c r="F40" s="25"/>
      <c r="G40" s="25"/>
      <c r="H40" s="25"/>
      <c r="I40" s="25"/>
      <c r="J40" s="25"/>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BI40" s="22"/>
    </row>
    <row r="41" spans="2:61" ht="13.8" x14ac:dyDescent="0.3">
      <c r="B41" s="22"/>
      <c r="C41" s="39"/>
      <c r="D41" s="39"/>
      <c r="E41" s="39"/>
      <c r="F41" s="26"/>
      <c r="G41" s="26"/>
      <c r="H41" s="26"/>
      <c r="I41" s="26"/>
      <c r="J41" s="39"/>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22"/>
    </row>
    <row r="42" spans="2:61" ht="13.8" x14ac:dyDescent="0.3">
      <c r="B42" s="22"/>
      <c r="C42" s="41" t="s">
        <v>300</v>
      </c>
      <c r="D42" s="39"/>
      <c r="E42" s="39"/>
      <c r="F42" s="26"/>
      <c r="G42" s="26"/>
      <c r="H42" s="26"/>
      <c r="I42" s="26"/>
      <c r="J42" s="39"/>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22"/>
    </row>
    <row r="43" spans="2:61" ht="13.8" x14ac:dyDescent="0.3">
      <c r="B43" s="22"/>
      <c r="C43" s="39"/>
      <c r="D43" s="39"/>
      <c r="E43" s="39"/>
      <c r="F43" s="26"/>
      <c r="G43" s="26"/>
      <c r="H43" s="26"/>
      <c r="I43" s="26"/>
      <c r="J43" s="39"/>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22"/>
    </row>
    <row r="44" spans="2:61" ht="13.8" x14ac:dyDescent="0.3">
      <c r="B44" s="22"/>
      <c r="C44" s="42" t="s">
        <v>301</v>
      </c>
      <c r="D44" s="39"/>
      <c r="E44" s="39"/>
      <c r="F44" s="26"/>
      <c r="G44" s="26"/>
      <c r="H44" s="26"/>
      <c r="I44" s="26"/>
      <c r="J44" s="39"/>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22"/>
    </row>
    <row r="45" spans="2:61" ht="13.8" x14ac:dyDescent="0.3">
      <c r="B45" s="22"/>
      <c r="C45" s="49" t="s">
        <v>74</v>
      </c>
      <c r="D45" s="39"/>
      <c r="E45" s="44" t="s">
        <v>69</v>
      </c>
      <c r="F45" s="26"/>
      <c r="G45" s="26"/>
      <c r="H45" s="26"/>
      <c r="I45" s="26"/>
      <c r="J45" s="39"/>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5"/>
      <c r="AU45" s="45"/>
      <c r="AV45" s="45"/>
      <c r="AW45" s="45"/>
      <c r="AX45" s="45"/>
      <c r="AY45" s="45"/>
      <c r="AZ45" s="45"/>
      <c r="BA45" s="45"/>
      <c r="BB45" s="45"/>
      <c r="BC45" s="45"/>
      <c r="BD45" s="45"/>
      <c r="BE45" s="45"/>
      <c r="BF45" s="45"/>
      <c r="BG45" s="45"/>
      <c r="BH45" s="45"/>
      <c r="BI45" s="22"/>
    </row>
    <row r="46" spans="2:61" ht="13.8" x14ac:dyDescent="0.3">
      <c r="B46" s="22"/>
      <c r="C46" s="49" t="s">
        <v>74</v>
      </c>
      <c r="D46" s="39"/>
      <c r="E46" s="44" t="s">
        <v>69</v>
      </c>
      <c r="F46" s="26"/>
      <c r="G46" s="26"/>
      <c r="H46" s="26"/>
      <c r="I46" s="26"/>
      <c r="J46" s="39"/>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22"/>
    </row>
    <row r="47" spans="2:61" ht="13.8" x14ac:dyDescent="0.3">
      <c r="B47" s="22"/>
      <c r="C47" s="49" t="s">
        <v>74</v>
      </c>
      <c r="D47" s="39"/>
      <c r="E47" s="44" t="s">
        <v>69</v>
      </c>
      <c r="F47" s="26"/>
      <c r="G47" s="26"/>
      <c r="H47" s="26"/>
      <c r="I47" s="26"/>
      <c r="J47" s="39"/>
      <c r="K47" s="45"/>
      <c r="L47" s="45"/>
      <c r="M47" s="45"/>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c r="AR47" s="45"/>
      <c r="AS47" s="45"/>
      <c r="AT47" s="45"/>
      <c r="AU47" s="45"/>
      <c r="AV47" s="45"/>
      <c r="AW47" s="45"/>
      <c r="AX47" s="45"/>
      <c r="AY47" s="45"/>
      <c r="AZ47" s="45"/>
      <c r="BA47" s="45"/>
      <c r="BB47" s="45"/>
      <c r="BC47" s="45"/>
      <c r="BD47" s="45"/>
      <c r="BE47" s="45"/>
      <c r="BF47" s="45"/>
      <c r="BG47" s="45"/>
      <c r="BH47" s="45"/>
      <c r="BI47" s="22"/>
    </row>
    <row r="48" spans="2:61" ht="13.8" x14ac:dyDescent="0.3">
      <c r="B48" s="22"/>
      <c r="C48" s="49" t="s">
        <v>74</v>
      </c>
      <c r="D48" s="39"/>
      <c r="E48" s="44" t="s">
        <v>69</v>
      </c>
      <c r="F48" s="26"/>
      <c r="G48" s="26"/>
      <c r="H48" s="26"/>
      <c r="I48" s="26"/>
      <c r="J48" s="39"/>
      <c r="K48" s="45"/>
      <c r="L48" s="45"/>
      <c r="M48" s="45"/>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c r="AN48" s="45"/>
      <c r="AO48" s="45"/>
      <c r="AP48" s="45"/>
      <c r="AQ48" s="45"/>
      <c r="AR48" s="45"/>
      <c r="AS48" s="45"/>
      <c r="AT48" s="45"/>
      <c r="AU48" s="45"/>
      <c r="AV48" s="45"/>
      <c r="AW48" s="45"/>
      <c r="AX48" s="45"/>
      <c r="AY48" s="45"/>
      <c r="AZ48" s="45"/>
      <c r="BA48" s="45"/>
      <c r="BB48" s="45"/>
      <c r="BC48" s="45"/>
      <c r="BD48" s="45"/>
      <c r="BE48" s="45"/>
      <c r="BF48" s="45"/>
      <c r="BG48" s="45"/>
      <c r="BH48" s="45"/>
      <c r="BI48" s="22"/>
    </row>
    <row r="49" spans="2:61" ht="13.8" x14ac:dyDescent="0.3">
      <c r="B49" s="22"/>
      <c r="C49" s="49" t="s">
        <v>74</v>
      </c>
      <c r="D49" s="39"/>
      <c r="E49" s="44" t="s">
        <v>69</v>
      </c>
      <c r="F49" s="26"/>
      <c r="G49" s="26"/>
      <c r="H49" s="26"/>
      <c r="I49" s="26"/>
      <c r="J49" s="39"/>
      <c r="K49" s="46"/>
      <c r="L49" s="46"/>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c r="AN49" s="45"/>
      <c r="AO49" s="45"/>
      <c r="AP49" s="45"/>
      <c r="AQ49" s="45"/>
      <c r="AR49" s="45"/>
      <c r="AS49" s="45"/>
      <c r="AT49" s="45"/>
      <c r="AU49" s="45"/>
      <c r="AV49" s="45"/>
      <c r="AW49" s="45"/>
      <c r="AX49" s="45"/>
      <c r="AY49" s="45"/>
      <c r="AZ49" s="45"/>
      <c r="BA49" s="45"/>
      <c r="BB49" s="45"/>
      <c r="BC49" s="45"/>
      <c r="BD49" s="45"/>
      <c r="BE49" s="45"/>
      <c r="BF49" s="45"/>
      <c r="BG49" s="45"/>
      <c r="BH49" s="45"/>
      <c r="BI49" s="22"/>
    </row>
    <row r="50" spans="2:61" ht="13.8" x14ac:dyDescent="0.3">
      <c r="B50" s="22"/>
      <c r="C50" s="325" t="s">
        <v>74</v>
      </c>
      <c r="D50" s="39"/>
      <c r="E50" s="44" t="s">
        <v>69</v>
      </c>
      <c r="F50" s="26"/>
      <c r="G50" s="26"/>
      <c r="H50" s="26"/>
      <c r="I50" s="26"/>
      <c r="J50" s="39"/>
      <c r="K50" s="46"/>
      <c r="L50" s="46"/>
      <c r="M50" s="45"/>
      <c r="N50" s="45"/>
      <c r="O50" s="45"/>
      <c r="P50" s="45"/>
      <c r="Q50" s="45"/>
      <c r="R50" s="45"/>
      <c r="S50" s="45"/>
      <c r="T50" s="45"/>
      <c r="U50" s="45"/>
      <c r="V50" s="45"/>
      <c r="W50" s="45"/>
      <c r="X50" s="45"/>
      <c r="Y50" s="45"/>
      <c r="Z50" s="45"/>
      <c r="AA50" s="45"/>
      <c r="AB50" s="45"/>
      <c r="AC50" s="45"/>
      <c r="AD50" s="45"/>
      <c r="AE50" s="45"/>
      <c r="AF50" s="45"/>
      <c r="AG50" s="45"/>
      <c r="AH50" s="45"/>
      <c r="AI50" s="45"/>
      <c r="AJ50" s="45"/>
      <c r="AK50" s="45"/>
      <c r="AL50" s="45"/>
      <c r="AM50" s="45"/>
      <c r="AN50" s="45"/>
      <c r="AO50" s="45"/>
      <c r="AP50" s="45"/>
      <c r="AQ50" s="45"/>
      <c r="AR50" s="45"/>
      <c r="AS50" s="45"/>
      <c r="AT50" s="45"/>
      <c r="AU50" s="45"/>
      <c r="AV50" s="45"/>
      <c r="AW50" s="45"/>
      <c r="AX50" s="45"/>
      <c r="AY50" s="45"/>
      <c r="AZ50" s="45"/>
      <c r="BA50" s="45"/>
      <c r="BB50" s="45"/>
      <c r="BC50" s="45"/>
      <c r="BD50" s="45"/>
      <c r="BE50" s="45"/>
      <c r="BF50" s="45"/>
      <c r="BG50" s="45"/>
      <c r="BH50" s="45"/>
      <c r="BI50" s="22"/>
    </row>
    <row r="51" spans="2:61" ht="13.8" x14ac:dyDescent="0.3">
      <c r="B51" s="22"/>
      <c r="C51" s="325" t="s">
        <v>74</v>
      </c>
      <c r="D51" s="39"/>
      <c r="E51" s="44" t="s">
        <v>69</v>
      </c>
      <c r="F51" s="26"/>
      <c r="G51" s="26"/>
      <c r="H51" s="26"/>
      <c r="I51" s="26"/>
      <c r="J51" s="39"/>
      <c r="K51" s="46"/>
      <c r="L51" s="46"/>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5"/>
      <c r="AN51" s="45"/>
      <c r="AO51" s="45"/>
      <c r="AP51" s="45"/>
      <c r="AQ51" s="45"/>
      <c r="AR51" s="45"/>
      <c r="AS51" s="45"/>
      <c r="AT51" s="45"/>
      <c r="AU51" s="45"/>
      <c r="AV51" s="45"/>
      <c r="AW51" s="45"/>
      <c r="AX51" s="45"/>
      <c r="AY51" s="45"/>
      <c r="AZ51" s="45"/>
      <c r="BA51" s="45"/>
      <c r="BB51" s="45"/>
      <c r="BC51" s="45"/>
      <c r="BD51" s="45"/>
      <c r="BE51" s="45"/>
      <c r="BF51" s="45"/>
      <c r="BG51" s="45"/>
      <c r="BH51" s="45"/>
      <c r="BI51" s="22"/>
    </row>
    <row r="52" spans="2:61" ht="13.8" x14ac:dyDescent="0.3">
      <c r="B52" s="22"/>
      <c r="C52" s="42" t="s">
        <v>302</v>
      </c>
      <c r="D52" s="39"/>
      <c r="E52" s="47" t="s">
        <v>69</v>
      </c>
      <c r="F52" s="26"/>
      <c r="G52" s="26"/>
      <c r="H52" s="26"/>
      <c r="I52" s="26"/>
      <c r="J52" s="39"/>
      <c r="K52" s="266">
        <f>SUM(K45:K49)</f>
        <v>0</v>
      </c>
      <c r="L52" s="266">
        <f t="shared" ref="L52:AI52" si="29">SUM(L45:L49)</f>
        <v>0</v>
      </c>
      <c r="M52" s="266">
        <f t="shared" si="29"/>
        <v>0</v>
      </c>
      <c r="N52" s="266">
        <f t="shared" si="29"/>
        <v>0</v>
      </c>
      <c r="O52" s="266">
        <f t="shared" si="29"/>
        <v>0</v>
      </c>
      <c r="P52" s="266">
        <f t="shared" si="29"/>
        <v>0</v>
      </c>
      <c r="Q52" s="266">
        <f t="shared" si="29"/>
        <v>0</v>
      </c>
      <c r="R52" s="266">
        <f t="shared" si="29"/>
        <v>0</v>
      </c>
      <c r="S52" s="266">
        <f t="shared" si="29"/>
        <v>0</v>
      </c>
      <c r="T52" s="266">
        <f t="shared" si="29"/>
        <v>0</v>
      </c>
      <c r="U52" s="266">
        <f t="shared" si="29"/>
        <v>0</v>
      </c>
      <c r="V52" s="266">
        <f t="shared" si="29"/>
        <v>0</v>
      </c>
      <c r="W52" s="266">
        <f t="shared" si="29"/>
        <v>0</v>
      </c>
      <c r="X52" s="266">
        <f t="shared" si="29"/>
        <v>0</v>
      </c>
      <c r="Y52" s="266">
        <f t="shared" si="29"/>
        <v>0</v>
      </c>
      <c r="Z52" s="266">
        <f t="shared" si="29"/>
        <v>0</v>
      </c>
      <c r="AA52" s="266">
        <f t="shared" si="29"/>
        <v>0</v>
      </c>
      <c r="AB52" s="266">
        <f t="shared" si="29"/>
        <v>0</v>
      </c>
      <c r="AC52" s="266">
        <f t="shared" si="29"/>
        <v>0</v>
      </c>
      <c r="AD52" s="266">
        <f t="shared" si="29"/>
        <v>0</v>
      </c>
      <c r="AE52" s="266">
        <f t="shared" si="29"/>
        <v>0</v>
      </c>
      <c r="AF52" s="266">
        <f t="shared" si="29"/>
        <v>0</v>
      </c>
      <c r="AG52" s="266">
        <f t="shared" si="29"/>
        <v>0</v>
      </c>
      <c r="AH52" s="266">
        <f t="shared" si="29"/>
        <v>0</v>
      </c>
      <c r="AI52" s="266">
        <f t="shared" si="29"/>
        <v>0</v>
      </c>
      <c r="AJ52" s="266">
        <f t="shared" ref="AJ52" si="30">SUM(AJ45:AJ49)</f>
        <v>0</v>
      </c>
      <c r="AK52" s="266">
        <f t="shared" ref="AK52" si="31">SUM(AK45:AK49)</f>
        <v>0</v>
      </c>
      <c r="AL52" s="266">
        <f t="shared" ref="AL52" si="32">SUM(AL45:AL49)</f>
        <v>0</v>
      </c>
      <c r="AM52" s="266">
        <f t="shared" ref="AM52" si="33">SUM(AM45:AM49)</f>
        <v>0</v>
      </c>
      <c r="AN52" s="266">
        <f t="shared" ref="AN52" si="34">SUM(AN45:AN49)</f>
        <v>0</v>
      </c>
      <c r="AO52" s="266">
        <f t="shared" ref="AO52" si="35">SUM(AO45:AO49)</f>
        <v>0</v>
      </c>
      <c r="AP52" s="266">
        <f t="shared" ref="AP52" si="36">SUM(AP45:AP49)</f>
        <v>0</v>
      </c>
      <c r="AQ52" s="266">
        <f t="shared" ref="AQ52" si="37">SUM(AQ45:AQ49)</f>
        <v>0</v>
      </c>
      <c r="AR52" s="266">
        <f t="shared" ref="AR52" si="38">SUM(AR45:AR49)</f>
        <v>0</v>
      </c>
      <c r="AS52" s="266">
        <f t="shared" ref="AS52" si="39">SUM(AS45:AS49)</f>
        <v>0</v>
      </c>
      <c r="AT52" s="266">
        <f t="shared" ref="AT52" si="40">SUM(AT45:AT49)</f>
        <v>0</v>
      </c>
      <c r="AU52" s="266">
        <f t="shared" ref="AU52" si="41">SUM(AU45:AU49)</f>
        <v>0</v>
      </c>
      <c r="AV52" s="266">
        <f t="shared" ref="AV52" si="42">SUM(AV45:AV49)</f>
        <v>0</v>
      </c>
      <c r="AW52" s="266">
        <f t="shared" ref="AW52" si="43">SUM(AW45:AW49)</f>
        <v>0</v>
      </c>
      <c r="AX52" s="266">
        <f t="shared" ref="AX52" si="44">SUM(AX45:AX49)</f>
        <v>0</v>
      </c>
      <c r="AY52" s="266">
        <f t="shared" ref="AY52" si="45">SUM(AY45:AY49)</f>
        <v>0</v>
      </c>
      <c r="AZ52" s="266">
        <f t="shared" ref="AZ52" si="46">SUM(AZ45:AZ49)</f>
        <v>0</v>
      </c>
      <c r="BA52" s="266">
        <f t="shared" ref="BA52" si="47">SUM(BA45:BA49)</f>
        <v>0</v>
      </c>
      <c r="BB52" s="266">
        <f t="shared" ref="BB52" si="48">SUM(BB45:BB49)</f>
        <v>0</v>
      </c>
      <c r="BC52" s="266">
        <f t="shared" ref="BC52" si="49">SUM(BC45:BC49)</f>
        <v>0</v>
      </c>
      <c r="BD52" s="266">
        <f t="shared" ref="BD52" si="50">SUM(BD45:BD49)</f>
        <v>0</v>
      </c>
      <c r="BE52" s="266">
        <f t="shared" ref="BE52" si="51">SUM(BE45:BE49)</f>
        <v>0</v>
      </c>
      <c r="BF52" s="266">
        <f t="shared" ref="BF52" si="52">SUM(BF45:BF49)</f>
        <v>0</v>
      </c>
      <c r="BG52" s="266">
        <f t="shared" ref="BG52" si="53">SUM(BG45:BG49)</f>
        <v>0</v>
      </c>
      <c r="BH52" s="266">
        <f t="shared" ref="BH52" si="54">SUM(BH45:BH49)</f>
        <v>0</v>
      </c>
      <c r="BI52" s="22"/>
    </row>
    <row r="53" spans="2:61" ht="13.8" x14ac:dyDescent="0.3">
      <c r="B53" s="22"/>
      <c r="C53" s="39"/>
      <c r="D53" s="39"/>
      <c r="E53" s="39"/>
      <c r="F53" s="26"/>
      <c r="G53" s="26"/>
      <c r="H53" s="26"/>
      <c r="I53" s="26"/>
      <c r="J53" s="39"/>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c r="BB53" s="48"/>
      <c r="BC53" s="48"/>
      <c r="BD53" s="48"/>
      <c r="BE53" s="48"/>
      <c r="BF53" s="48"/>
      <c r="BG53" s="48"/>
      <c r="BH53" s="48"/>
      <c r="BI53" s="22"/>
    </row>
    <row r="54" spans="2:61" ht="13.8" x14ac:dyDescent="0.3">
      <c r="B54" s="22"/>
      <c r="C54" s="42" t="s">
        <v>303</v>
      </c>
      <c r="D54" s="39"/>
      <c r="E54" s="39"/>
      <c r="F54" s="26"/>
      <c r="G54" s="26"/>
      <c r="H54" s="26"/>
      <c r="I54" s="26"/>
      <c r="J54" s="39"/>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40"/>
      <c r="AU54" s="40"/>
      <c r="AV54" s="40"/>
      <c r="AW54" s="40"/>
      <c r="AX54" s="40"/>
      <c r="AY54" s="40"/>
      <c r="AZ54" s="40"/>
      <c r="BA54" s="40"/>
      <c r="BB54" s="40"/>
      <c r="BC54" s="40"/>
      <c r="BD54" s="40"/>
      <c r="BE54" s="40"/>
      <c r="BF54" s="40"/>
      <c r="BG54" s="40"/>
      <c r="BH54" s="40"/>
      <c r="BI54" s="22"/>
    </row>
    <row r="55" spans="2:61" ht="13.8" x14ac:dyDescent="0.3">
      <c r="B55" s="22"/>
      <c r="C55" s="43" t="s">
        <v>70</v>
      </c>
      <c r="D55" s="39"/>
      <c r="E55" s="44" t="s">
        <v>69</v>
      </c>
      <c r="F55" s="26"/>
      <c r="G55" s="26"/>
      <c r="H55" s="26"/>
      <c r="I55" s="26"/>
      <c r="J55" s="39"/>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c r="AM55" s="45"/>
      <c r="AN55" s="45"/>
      <c r="AO55" s="45"/>
      <c r="AP55" s="45"/>
      <c r="AQ55" s="45"/>
      <c r="AR55" s="45"/>
      <c r="AS55" s="45"/>
      <c r="AT55" s="45"/>
      <c r="AU55" s="45"/>
      <c r="AV55" s="45"/>
      <c r="AW55" s="45"/>
      <c r="AX55" s="45"/>
      <c r="AY55" s="45"/>
      <c r="AZ55" s="45"/>
      <c r="BA55" s="45"/>
      <c r="BB55" s="45"/>
      <c r="BC55" s="45"/>
      <c r="BD55" s="45"/>
      <c r="BE55" s="45"/>
      <c r="BF55" s="45"/>
      <c r="BG55" s="45"/>
      <c r="BH55" s="45"/>
      <c r="BI55" s="22"/>
    </row>
    <row r="56" spans="2:61" ht="13.8" x14ac:dyDescent="0.3">
      <c r="B56" s="22"/>
      <c r="C56" s="43" t="s">
        <v>71</v>
      </c>
      <c r="D56" s="39"/>
      <c r="E56" s="44" t="s">
        <v>69</v>
      </c>
      <c r="F56" s="26"/>
      <c r="G56" s="26"/>
      <c r="H56" s="26"/>
      <c r="I56" s="26"/>
      <c r="J56" s="39"/>
      <c r="K56" s="45"/>
      <c r="L56" s="45"/>
      <c r="M56" s="45"/>
      <c r="N56" s="45"/>
      <c r="O56" s="45"/>
      <c r="P56" s="45"/>
      <c r="Q56" s="45"/>
      <c r="R56" s="45"/>
      <c r="S56" s="45"/>
      <c r="T56" s="45"/>
      <c r="U56" s="45"/>
      <c r="V56" s="45"/>
      <c r="W56" s="45"/>
      <c r="X56" s="45"/>
      <c r="Y56" s="45"/>
      <c r="Z56" s="45"/>
      <c r="AA56" s="45"/>
      <c r="AB56" s="45"/>
      <c r="AC56" s="45"/>
      <c r="AD56" s="45"/>
      <c r="AE56" s="45"/>
      <c r="AF56" s="45"/>
      <c r="AG56" s="45"/>
      <c r="AH56" s="45"/>
      <c r="AI56" s="45"/>
      <c r="AJ56" s="45"/>
      <c r="AK56" s="45"/>
      <c r="AL56" s="45"/>
      <c r="AM56" s="45"/>
      <c r="AN56" s="45"/>
      <c r="AO56" s="45"/>
      <c r="AP56" s="45"/>
      <c r="AQ56" s="45"/>
      <c r="AR56" s="45"/>
      <c r="AS56" s="45"/>
      <c r="AT56" s="45"/>
      <c r="AU56" s="45"/>
      <c r="AV56" s="45"/>
      <c r="AW56" s="45"/>
      <c r="AX56" s="45"/>
      <c r="AY56" s="45"/>
      <c r="AZ56" s="45"/>
      <c r="BA56" s="45"/>
      <c r="BB56" s="45"/>
      <c r="BC56" s="45"/>
      <c r="BD56" s="45"/>
      <c r="BE56" s="45"/>
      <c r="BF56" s="45"/>
      <c r="BG56" s="45"/>
      <c r="BH56" s="45"/>
      <c r="BI56" s="22"/>
    </row>
    <row r="57" spans="2:61" ht="13.8" x14ac:dyDescent="0.3">
      <c r="B57" s="22"/>
      <c r="C57" s="43" t="s">
        <v>72</v>
      </c>
      <c r="D57" s="39"/>
      <c r="E57" s="44" t="s">
        <v>69</v>
      </c>
      <c r="F57" s="26"/>
      <c r="G57" s="26"/>
      <c r="H57" s="26"/>
      <c r="I57" s="26"/>
      <c r="J57" s="39"/>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5"/>
      <c r="AN57" s="45"/>
      <c r="AO57" s="45"/>
      <c r="AP57" s="45"/>
      <c r="AQ57" s="45"/>
      <c r="AR57" s="45"/>
      <c r="AS57" s="45"/>
      <c r="AT57" s="45"/>
      <c r="AU57" s="45"/>
      <c r="AV57" s="45"/>
      <c r="AW57" s="45"/>
      <c r="AX57" s="45"/>
      <c r="AY57" s="45"/>
      <c r="AZ57" s="45"/>
      <c r="BA57" s="45"/>
      <c r="BB57" s="45"/>
      <c r="BC57" s="45"/>
      <c r="BD57" s="45"/>
      <c r="BE57" s="45"/>
      <c r="BF57" s="45"/>
      <c r="BG57" s="45"/>
      <c r="BH57" s="45"/>
      <c r="BI57" s="22"/>
    </row>
    <row r="58" spans="2:61" ht="13.8" x14ac:dyDescent="0.3">
      <c r="B58" s="22"/>
      <c r="C58" s="43" t="s">
        <v>73</v>
      </c>
      <c r="D58" s="39"/>
      <c r="E58" s="44" t="s">
        <v>69</v>
      </c>
      <c r="F58" s="26"/>
      <c r="G58" s="26"/>
      <c r="H58" s="26"/>
      <c r="I58" s="26"/>
      <c r="J58" s="39"/>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c r="AN58" s="45"/>
      <c r="AO58" s="45"/>
      <c r="AP58" s="45"/>
      <c r="AQ58" s="45"/>
      <c r="AR58" s="45"/>
      <c r="AS58" s="45"/>
      <c r="AT58" s="45"/>
      <c r="AU58" s="45"/>
      <c r="AV58" s="45"/>
      <c r="AW58" s="45"/>
      <c r="AX58" s="45"/>
      <c r="AY58" s="45"/>
      <c r="AZ58" s="45"/>
      <c r="BA58" s="45"/>
      <c r="BB58" s="45"/>
      <c r="BC58" s="45"/>
      <c r="BD58" s="45"/>
      <c r="BE58" s="45"/>
      <c r="BF58" s="45"/>
      <c r="BG58" s="45"/>
      <c r="BH58" s="45"/>
      <c r="BI58" s="22"/>
    </row>
    <row r="59" spans="2:61" ht="13.8" x14ac:dyDescent="0.3">
      <c r="B59" s="22"/>
      <c r="C59" s="43" t="s">
        <v>305</v>
      </c>
      <c r="D59" s="39"/>
      <c r="E59" s="44" t="s">
        <v>69</v>
      </c>
      <c r="F59" s="26"/>
      <c r="G59" s="26"/>
      <c r="H59" s="26"/>
      <c r="I59" s="26"/>
      <c r="J59" s="39"/>
      <c r="K59" s="267">
        <f>SUM(K60:K61)</f>
        <v>0</v>
      </c>
      <c r="L59" s="267">
        <f t="shared" ref="L59:AI59" si="55">SUM(L60:L61)</f>
        <v>0</v>
      </c>
      <c r="M59" s="267">
        <f t="shared" si="55"/>
        <v>0</v>
      </c>
      <c r="N59" s="267">
        <f t="shared" ref="N59:AB59" si="56">SUM(N60:N61)</f>
        <v>0</v>
      </c>
      <c r="O59" s="267">
        <f t="shared" si="56"/>
        <v>0</v>
      </c>
      <c r="P59" s="267">
        <f t="shared" si="56"/>
        <v>0</v>
      </c>
      <c r="Q59" s="267">
        <f t="shared" si="56"/>
        <v>0</v>
      </c>
      <c r="R59" s="267">
        <f t="shared" si="56"/>
        <v>0</v>
      </c>
      <c r="S59" s="267">
        <f t="shared" si="56"/>
        <v>0</v>
      </c>
      <c r="T59" s="267">
        <f t="shared" si="56"/>
        <v>0</v>
      </c>
      <c r="U59" s="267">
        <f t="shared" si="56"/>
        <v>0</v>
      </c>
      <c r="V59" s="267">
        <f t="shared" si="56"/>
        <v>0</v>
      </c>
      <c r="W59" s="267">
        <f t="shared" si="56"/>
        <v>0</v>
      </c>
      <c r="X59" s="267">
        <f t="shared" si="56"/>
        <v>0</v>
      </c>
      <c r="Y59" s="267">
        <f t="shared" si="56"/>
        <v>0</v>
      </c>
      <c r="Z59" s="267">
        <f t="shared" si="56"/>
        <v>0</v>
      </c>
      <c r="AA59" s="267">
        <f t="shared" si="56"/>
        <v>0</v>
      </c>
      <c r="AB59" s="267">
        <f t="shared" si="56"/>
        <v>0</v>
      </c>
      <c r="AC59" s="267">
        <f t="shared" si="55"/>
        <v>0</v>
      </c>
      <c r="AD59" s="267">
        <f t="shared" si="55"/>
        <v>0</v>
      </c>
      <c r="AE59" s="267">
        <f t="shared" si="55"/>
        <v>0</v>
      </c>
      <c r="AF59" s="267">
        <f t="shared" si="55"/>
        <v>0</v>
      </c>
      <c r="AG59" s="267">
        <f t="shared" si="55"/>
        <v>0</v>
      </c>
      <c r="AH59" s="267">
        <f t="shared" si="55"/>
        <v>0</v>
      </c>
      <c r="AI59" s="267">
        <f t="shared" si="55"/>
        <v>0</v>
      </c>
      <c r="AJ59" s="267">
        <f t="shared" ref="AJ59:BH59" si="57">SUM(AJ60:AJ61)</f>
        <v>0</v>
      </c>
      <c r="AK59" s="267">
        <f t="shared" si="57"/>
        <v>0</v>
      </c>
      <c r="AL59" s="267">
        <f t="shared" si="57"/>
        <v>0</v>
      </c>
      <c r="AM59" s="267">
        <f t="shared" si="57"/>
        <v>0</v>
      </c>
      <c r="AN59" s="267">
        <f t="shared" si="57"/>
        <v>0</v>
      </c>
      <c r="AO59" s="267">
        <f t="shared" si="57"/>
        <v>0</v>
      </c>
      <c r="AP59" s="267">
        <f t="shared" si="57"/>
        <v>0</v>
      </c>
      <c r="AQ59" s="267">
        <f t="shared" si="57"/>
        <v>0</v>
      </c>
      <c r="AR59" s="267">
        <f t="shared" si="57"/>
        <v>0</v>
      </c>
      <c r="AS59" s="267">
        <f t="shared" si="57"/>
        <v>0</v>
      </c>
      <c r="AT59" s="267">
        <f t="shared" si="57"/>
        <v>0</v>
      </c>
      <c r="AU59" s="267">
        <f t="shared" si="57"/>
        <v>0</v>
      </c>
      <c r="AV59" s="267">
        <f t="shared" si="57"/>
        <v>0</v>
      </c>
      <c r="AW59" s="267">
        <f t="shared" si="57"/>
        <v>0</v>
      </c>
      <c r="AX59" s="267">
        <f t="shared" si="57"/>
        <v>0</v>
      </c>
      <c r="AY59" s="267">
        <f t="shared" si="57"/>
        <v>0</v>
      </c>
      <c r="AZ59" s="267">
        <f t="shared" si="57"/>
        <v>0</v>
      </c>
      <c r="BA59" s="267">
        <f t="shared" si="57"/>
        <v>0</v>
      </c>
      <c r="BB59" s="267">
        <f t="shared" si="57"/>
        <v>0</v>
      </c>
      <c r="BC59" s="267">
        <f t="shared" si="57"/>
        <v>0</v>
      </c>
      <c r="BD59" s="267">
        <f t="shared" si="57"/>
        <v>0</v>
      </c>
      <c r="BE59" s="267">
        <f t="shared" si="57"/>
        <v>0</v>
      </c>
      <c r="BF59" s="267">
        <f t="shared" si="57"/>
        <v>0</v>
      </c>
      <c r="BG59" s="267">
        <f t="shared" si="57"/>
        <v>0</v>
      </c>
      <c r="BH59" s="267">
        <f t="shared" si="57"/>
        <v>0</v>
      </c>
      <c r="BI59" s="22"/>
    </row>
    <row r="60" spans="2:61" ht="13.8" x14ac:dyDescent="0.3">
      <c r="B60" s="22"/>
      <c r="C60" s="49" t="s">
        <v>74</v>
      </c>
      <c r="D60" s="39"/>
      <c r="E60" s="44" t="s">
        <v>69</v>
      </c>
      <c r="F60" s="26"/>
      <c r="G60" s="26"/>
      <c r="H60" s="26"/>
      <c r="I60" s="26"/>
      <c r="J60" s="39"/>
      <c r="K60" s="45"/>
      <c r="L60" s="45"/>
      <c r="M60" s="45"/>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c r="AN60" s="45"/>
      <c r="AO60" s="45"/>
      <c r="AP60" s="45"/>
      <c r="AQ60" s="45"/>
      <c r="AR60" s="45"/>
      <c r="AS60" s="45"/>
      <c r="AT60" s="45"/>
      <c r="AU60" s="45"/>
      <c r="AV60" s="45"/>
      <c r="AW60" s="45"/>
      <c r="AX60" s="45"/>
      <c r="AY60" s="45"/>
      <c r="AZ60" s="45"/>
      <c r="BA60" s="45"/>
      <c r="BB60" s="45"/>
      <c r="BC60" s="45"/>
      <c r="BD60" s="45"/>
      <c r="BE60" s="45"/>
      <c r="BF60" s="45"/>
      <c r="BG60" s="45"/>
      <c r="BH60" s="45"/>
      <c r="BI60" s="22"/>
    </row>
    <row r="61" spans="2:61" ht="13.8" x14ac:dyDescent="0.3">
      <c r="B61" s="22"/>
      <c r="C61" s="49" t="s">
        <v>74</v>
      </c>
      <c r="D61" s="39"/>
      <c r="E61" s="44" t="s">
        <v>69</v>
      </c>
      <c r="F61" s="26"/>
      <c r="G61" s="26"/>
      <c r="H61" s="26"/>
      <c r="I61" s="26"/>
      <c r="J61" s="39"/>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45"/>
      <c r="AU61" s="45"/>
      <c r="AV61" s="45"/>
      <c r="AW61" s="45"/>
      <c r="AX61" s="45"/>
      <c r="AY61" s="45"/>
      <c r="AZ61" s="45"/>
      <c r="BA61" s="45"/>
      <c r="BB61" s="45"/>
      <c r="BC61" s="45"/>
      <c r="BD61" s="45"/>
      <c r="BE61" s="45"/>
      <c r="BF61" s="45"/>
      <c r="BG61" s="45"/>
      <c r="BH61" s="45"/>
      <c r="BI61" s="22"/>
    </row>
    <row r="62" spans="2:61" ht="13.8" x14ac:dyDescent="0.3">
      <c r="B62" s="22"/>
      <c r="C62" s="42" t="s">
        <v>304</v>
      </c>
      <c r="D62" s="39"/>
      <c r="E62" s="47" t="s">
        <v>69</v>
      </c>
      <c r="F62" s="26"/>
      <c r="G62" s="26"/>
      <c r="H62" s="26"/>
      <c r="I62" s="26"/>
      <c r="J62" s="39"/>
      <c r="K62" s="266">
        <f>SUM(K55:K59)</f>
        <v>0</v>
      </c>
      <c r="L62" s="266">
        <f t="shared" ref="L62:BH62" si="58">SUM(L55:L59)</f>
        <v>0</v>
      </c>
      <c r="M62" s="266">
        <f t="shared" si="58"/>
        <v>0</v>
      </c>
      <c r="N62" s="266">
        <f t="shared" si="58"/>
        <v>0</v>
      </c>
      <c r="O62" s="266">
        <f t="shared" si="58"/>
        <v>0</v>
      </c>
      <c r="P62" s="266">
        <f t="shared" si="58"/>
        <v>0</v>
      </c>
      <c r="Q62" s="266">
        <f t="shared" si="58"/>
        <v>0</v>
      </c>
      <c r="R62" s="266">
        <f t="shared" si="58"/>
        <v>0</v>
      </c>
      <c r="S62" s="266">
        <f t="shared" si="58"/>
        <v>0</v>
      </c>
      <c r="T62" s="266">
        <f t="shared" si="58"/>
        <v>0</v>
      </c>
      <c r="U62" s="266">
        <f t="shared" si="58"/>
        <v>0</v>
      </c>
      <c r="V62" s="266">
        <f t="shared" si="58"/>
        <v>0</v>
      </c>
      <c r="W62" s="266">
        <f t="shared" si="58"/>
        <v>0</v>
      </c>
      <c r="X62" s="266">
        <f t="shared" si="58"/>
        <v>0</v>
      </c>
      <c r="Y62" s="266">
        <f t="shared" si="58"/>
        <v>0</v>
      </c>
      <c r="Z62" s="266">
        <f t="shared" si="58"/>
        <v>0</v>
      </c>
      <c r="AA62" s="266">
        <f t="shared" si="58"/>
        <v>0</v>
      </c>
      <c r="AB62" s="266">
        <f t="shared" si="58"/>
        <v>0</v>
      </c>
      <c r="AC62" s="266">
        <f t="shared" si="58"/>
        <v>0</v>
      </c>
      <c r="AD62" s="266">
        <f t="shared" si="58"/>
        <v>0</v>
      </c>
      <c r="AE62" s="266">
        <f t="shared" si="58"/>
        <v>0</v>
      </c>
      <c r="AF62" s="266">
        <f t="shared" si="58"/>
        <v>0</v>
      </c>
      <c r="AG62" s="266">
        <f t="shared" si="58"/>
        <v>0</v>
      </c>
      <c r="AH62" s="266">
        <f t="shared" si="58"/>
        <v>0</v>
      </c>
      <c r="AI62" s="266">
        <f t="shared" si="58"/>
        <v>0</v>
      </c>
      <c r="AJ62" s="266">
        <f t="shared" si="58"/>
        <v>0</v>
      </c>
      <c r="AK62" s="266">
        <f t="shared" si="58"/>
        <v>0</v>
      </c>
      <c r="AL62" s="266">
        <f t="shared" si="58"/>
        <v>0</v>
      </c>
      <c r="AM62" s="266">
        <f t="shared" si="58"/>
        <v>0</v>
      </c>
      <c r="AN62" s="266">
        <f t="shared" si="58"/>
        <v>0</v>
      </c>
      <c r="AO62" s="266">
        <f t="shared" si="58"/>
        <v>0</v>
      </c>
      <c r="AP62" s="266">
        <f t="shared" si="58"/>
        <v>0</v>
      </c>
      <c r="AQ62" s="266">
        <f t="shared" si="58"/>
        <v>0</v>
      </c>
      <c r="AR62" s="266">
        <f t="shared" si="58"/>
        <v>0</v>
      </c>
      <c r="AS62" s="266">
        <f t="shared" si="58"/>
        <v>0</v>
      </c>
      <c r="AT62" s="266">
        <f t="shared" si="58"/>
        <v>0</v>
      </c>
      <c r="AU62" s="266">
        <f t="shared" si="58"/>
        <v>0</v>
      </c>
      <c r="AV62" s="266">
        <f t="shared" si="58"/>
        <v>0</v>
      </c>
      <c r="AW62" s="266">
        <f t="shared" si="58"/>
        <v>0</v>
      </c>
      <c r="AX62" s="266">
        <f t="shared" si="58"/>
        <v>0</v>
      </c>
      <c r="AY62" s="266">
        <f t="shared" si="58"/>
        <v>0</v>
      </c>
      <c r="AZ62" s="266">
        <f t="shared" si="58"/>
        <v>0</v>
      </c>
      <c r="BA62" s="266">
        <f t="shared" si="58"/>
        <v>0</v>
      </c>
      <c r="BB62" s="266">
        <f t="shared" si="58"/>
        <v>0</v>
      </c>
      <c r="BC62" s="266">
        <f t="shared" si="58"/>
        <v>0</v>
      </c>
      <c r="BD62" s="266">
        <f t="shared" si="58"/>
        <v>0</v>
      </c>
      <c r="BE62" s="266">
        <f t="shared" si="58"/>
        <v>0</v>
      </c>
      <c r="BF62" s="266">
        <f t="shared" si="58"/>
        <v>0</v>
      </c>
      <c r="BG62" s="266">
        <f t="shared" si="58"/>
        <v>0</v>
      </c>
      <c r="BH62" s="266">
        <f t="shared" si="58"/>
        <v>0</v>
      </c>
      <c r="BI62" s="22"/>
    </row>
    <row r="63" spans="2:61" ht="13.8" x14ac:dyDescent="0.3">
      <c r="B63" s="22"/>
      <c r="C63" s="39"/>
      <c r="D63" s="39"/>
      <c r="E63" s="39"/>
      <c r="F63" s="26"/>
      <c r="G63" s="26"/>
      <c r="H63" s="26"/>
      <c r="I63" s="26"/>
      <c r="J63" s="39"/>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22"/>
    </row>
    <row r="64" spans="2:61" x14ac:dyDescent="0.3">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BI64" s="22"/>
    </row>
    <row r="65" spans="2:61" ht="13.8" x14ac:dyDescent="0.3">
      <c r="B65" s="22"/>
      <c r="C65" s="39"/>
      <c r="D65" s="39"/>
      <c r="E65" s="39"/>
      <c r="F65" s="26"/>
      <c r="G65" s="26"/>
      <c r="H65" s="26"/>
      <c r="I65" s="26"/>
      <c r="J65" s="39"/>
      <c r="K65" s="48"/>
      <c r="L65" s="48"/>
      <c r="M65" s="48"/>
      <c r="N65" s="48"/>
      <c r="O65" s="48"/>
      <c r="P65" s="48"/>
      <c r="Q65" s="48"/>
      <c r="R65" s="48"/>
      <c r="S65" s="48"/>
      <c r="T65" s="48"/>
      <c r="U65" s="48"/>
      <c r="V65" s="48"/>
      <c r="W65" s="48"/>
      <c r="X65" s="48"/>
      <c r="Y65" s="48"/>
      <c r="Z65" s="48"/>
      <c r="AA65" s="48"/>
      <c r="AB65" s="48"/>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22"/>
    </row>
    <row r="66" spans="2:61" ht="13.8" x14ac:dyDescent="0.3">
      <c r="B66" s="22"/>
      <c r="C66" s="41" t="s">
        <v>75</v>
      </c>
      <c r="D66" s="39"/>
      <c r="E66" s="39"/>
      <c r="F66" s="26"/>
      <c r="G66" s="26"/>
      <c r="H66" s="26"/>
      <c r="I66" s="26"/>
      <c r="J66" s="39"/>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22"/>
    </row>
    <row r="67" spans="2:61" ht="13.8" x14ac:dyDescent="0.3">
      <c r="B67" s="22"/>
      <c r="C67" s="39"/>
      <c r="D67" s="39"/>
      <c r="E67" s="39"/>
      <c r="F67" s="26"/>
      <c r="G67" s="26"/>
      <c r="H67" s="26"/>
      <c r="I67" s="26"/>
      <c r="J67" s="39"/>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0"/>
      <c r="AR67" s="40"/>
      <c r="AS67" s="40"/>
      <c r="AT67" s="40"/>
      <c r="AU67" s="40"/>
      <c r="AV67" s="40"/>
      <c r="AW67" s="40"/>
      <c r="AX67" s="40"/>
      <c r="AY67" s="40"/>
      <c r="AZ67" s="40"/>
      <c r="BA67" s="40"/>
      <c r="BB67" s="40"/>
      <c r="BC67" s="40"/>
      <c r="BD67" s="40"/>
      <c r="BE67" s="40"/>
      <c r="BF67" s="40"/>
      <c r="BG67" s="40"/>
      <c r="BH67" s="40"/>
      <c r="BI67" s="22"/>
    </row>
    <row r="68" spans="2:61" ht="13.8" x14ac:dyDescent="0.3">
      <c r="B68" s="22"/>
      <c r="C68" s="133" t="s">
        <v>307</v>
      </c>
      <c r="D68" s="39"/>
      <c r="E68" s="39"/>
      <c r="F68" s="26"/>
      <c r="G68" s="26"/>
      <c r="H68" s="26"/>
      <c r="I68" s="26"/>
      <c r="J68" s="39"/>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0"/>
      <c r="BA68" s="40"/>
      <c r="BB68" s="40"/>
      <c r="BC68" s="40"/>
      <c r="BD68" s="40"/>
      <c r="BE68" s="40"/>
      <c r="BF68" s="40"/>
      <c r="BG68" s="40"/>
      <c r="BH68" s="40"/>
      <c r="BI68" s="22"/>
    </row>
    <row r="69" spans="2:61" ht="15" customHeight="1" x14ac:dyDescent="0.3">
      <c r="B69" s="22"/>
      <c r="C69" s="50" t="s">
        <v>117</v>
      </c>
      <c r="D69" s="39"/>
      <c r="E69" s="44" t="s">
        <v>69</v>
      </c>
      <c r="F69" s="26"/>
      <c r="G69" s="26"/>
      <c r="H69" s="26"/>
      <c r="I69" s="26"/>
      <c r="J69" s="39"/>
      <c r="K69" s="268" t="str">
        <f t="shared" ref="K69:AP69" si="59">IF(K9&lt;=($H$15+$H$36),K52,"")</f>
        <v/>
      </c>
      <c r="L69" s="268" t="str">
        <f t="shared" si="59"/>
        <v/>
      </c>
      <c r="M69" s="268" t="str">
        <f t="shared" si="59"/>
        <v/>
      </c>
      <c r="N69" s="268" t="str">
        <f t="shared" si="59"/>
        <v/>
      </c>
      <c r="O69" s="268" t="str">
        <f t="shared" si="59"/>
        <v/>
      </c>
      <c r="P69" s="268" t="str">
        <f t="shared" si="59"/>
        <v/>
      </c>
      <c r="Q69" s="268" t="str">
        <f t="shared" si="59"/>
        <v/>
      </c>
      <c r="R69" s="268" t="str">
        <f t="shared" si="59"/>
        <v/>
      </c>
      <c r="S69" s="268" t="str">
        <f t="shared" si="59"/>
        <v/>
      </c>
      <c r="T69" s="268" t="str">
        <f t="shared" si="59"/>
        <v/>
      </c>
      <c r="U69" s="268" t="str">
        <f t="shared" si="59"/>
        <v/>
      </c>
      <c r="V69" s="268" t="str">
        <f t="shared" si="59"/>
        <v/>
      </c>
      <c r="W69" s="268" t="str">
        <f t="shared" si="59"/>
        <v/>
      </c>
      <c r="X69" s="268" t="str">
        <f t="shared" si="59"/>
        <v/>
      </c>
      <c r="Y69" s="268" t="str">
        <f t="shared" si="59"/>
        <v/>
      </c>
      <c r="Z69" s="268" t="str">
        <f t="shared" si="59"/>
        <v/>
      </c>
      <c r="AA69" s="268" t="str">
        <f t="shared" si="59"/>
        <v/>
      </c>
      <c r="AB69" s="268" t="str">
        <f t="shared" si="59"/>
        <v/>
      </c>
      <c r="AC69" s="268" t="str">
        <f t="shared" si="59"/>
        <v/>
      </c>
      <c r="AD69" s="268" t="str">
        <f t="shared" si="59"/>
        <v/>
      </c>
      <c r="AE69" s="268" t="str">
        <f t="shared" si="59"/>
        <v/>
      </c>
      <c r="AF69" s="268" t="str">
        <f t="shared" si="59"/>
        <v/>
      </c>
      <c r="AG69" s="268" t="str">
        <f t="shared" si="59"/>
        <v/>
      </c>
      <c r="AH69" s="268" t="str">
        <f t="shared" si="59"/>
        <v/>
      </c>
      <c r="AI69" s="268" t="str">
        <f t="shared" si="59"/>
        <v/>
      </c>
      <c r="AJ69" s="268" t="str">
        <f t="shared" si="59"/>
        <v/>
      </c>
      <c r="AK69" s="268" t="str">
        <f t="shared" si="59"/>
        <v/>
      </c>
      <c r="AL69" s="268" t="str">
        <f t="shared" si="59"/>
        <v/>
      </c>
      <c r="AM69" s="268" t="str">
        <f t="shared" si="59"/>
        <v/>
      </c>
      <c r="AN69" s="268" t="str">
        <f t="shared" si="59"/>
        <v/>
      </c>
      <c r="AO69" s="268" t="str">
        <f t="shared" si="59"/>
        <v/>
      </c>
      <c r="AP69" s="268" t="str">
        <f t="shared" si="59"/>
        <v/>
      </c>
      <c r="AQ69" s="268" t="str">
        <f t="shared" ref="AQ69:BH69" si="60">IF(AQ9&lt;=($H$15+$H$36),AQ52,"")</f>
        <v/>
      </c>
      <c r="AR69" s="268" t="str">
        <f t="shared" si="60"/>
        <v/>
      </c>
      <c r="AS69" s="268" t="str">
        <f t="shared" si="60"/>
        <v/>
      </c>
      <c r="AT69" s="268" t="str">
        <f t="shared" si="60"/>
        <v/>
      </c>
      <c r="AU69" s="268" t="str">
        <f t="shared" si="60"/>
        <v/>
      </c>
      <c r="AV69" s="268" t="str">
        <f t="shared" si="60"/>
        <v/>
      </c>
      <c r="AW69" s="268" t="str">
        <f t="shared" si="60"/>
        <v/>
      </c>
      <c r="AX69" s="268" t="str">
        <f t="shared" si="60"/>
        <v/>
      </c>
      <c r="AY69" s="268" t="str">
        <f t="shared" si="60"/>
        <v/>
      </c>
      <c r="AZ69" s="268" t="str">
        <f t="shared" si="60"/>
        <v/>
      </c>
      <c r="BA69" s="268" t="str">
        <f t="shared" si="60"/>
        <v/>
      </c>
      <c r="BB69" s="268" t="str">
        <f t="shared" si="60"/>
        <v/>
      </c>
      <c r="BC69" s="268" t="str">
        <f t="shared" si="60"/>
        <v/>
      </c>
      <c r="BD69" s="268" t="str">
        <f t="shared" si="60"/>
        <v/>
      </c>
      <c r="BE69" s="268" t="str">
        <f t="shared" si="60"/>
        <v/>
      </c>
      <c r="BF69" s="268" t="str">
        <f t="shared" si="60"/>
        <v/>
      </c>
      <c r="BG69" s="268" t="str">
        <f t="shared" si="60"/>
        <v/>
      </c>
      <c r="BH69" s="268" t="str">
        <f t="shared" si="60"/>
        <v/>
      </c>
      <c r="BI69" s="22"/>
    </row>
    <row r="70" spans="2:61" ht="15" customHeight="1" x14ac:dyDescent="0.3">
      <c r="B70" s="22"/>
      <c r="C70" s="50" t="s">
        <v>524</v>
      </c>
      <c r="D70" s="39"/>
      <c r="E70" s="44" t="s">
        <v>69</v>
      </c>
      <c r="F70" s="26"/>
      <c r="G70" s="26"/>
      <c r="H70" s="26"/>
      <c r="I70" s="26"/>
      <c r="J70" s="39"/>
      <c r="K70" s="86"/>
      <c r="L70" s="86"/>
      <c r="M70" s="86"/>
      <c r="N70" s="86"/>
      <c r="O70" s="86"/>
      <c r="P70" s="86"/>
      <c r="Q70" s="86"/>
      <c r="R70" s="86"/>
      <c r="S70" s="86"/>
      <c r="T70" s="86"/>
      <c r="U70" s="86"/>
      <c r="V70" s="86"/>
      <c r="W70" s="86"/>
      <c r="X70" s="86"/>
      <c r="Y70" s="86"/>
      <c r="Z70" s="86"/>
      <c r="AA70" s="86"/>
      <c r="AB70" s="86"/>
      <c r="AC70" s="86"/>
      <c r="AD70" s="86"/>
      <c r="AE70" s="86"/>
      <c r="AF70" s="86"/>
      <c r="AG70" s="86"/>
      <c r="AH70" s="86"/>
      <c r="AI70" s="86"/>
      <c r="AJ70" s="86"/>
      <c r="AK70" s="86"/>
      <c r="AL70" s="86"/>
      <c r="AM70" s="86"/>
      <c r="AN70" s="86"/>
      <c r="AO70" s="86"/>
      <c r="AP70" s="86"/>
      <c r="AQ70" s="86"/>
      <c r="AR70" s="86"/>
      <c r="AS70" s="86"/>
      <c r="AT70" s="86"/>
      <c r="AU70" s="86"/>
      <c r="AV70" s="86"/>
      <c r="AW70" s="86"/>
      <c r="AX70" s="86"/>
      <c r="AY70" s="86"/>
      <c r="AZ70" s="86"/>
      <c r="BA70" s="86"/>
      <c r="BB70" s="86"/>
      <c r="BC70" s="86"/>
      <c r="BD70" s="86"/>
      <c r="BE70" s="86"/>
      <c r="BF70" s="86"/>
      <c r="BG70" s="86"/>
      <c r="BH70" s="86"/>
      <c r="BI70" s="22"/>
    </row>
    <row r="71" spans="2:61" ht="16.95" customHeight="1" x14ac:dyDescent="0.3">
      <c r="B71" s="22"/>
      <c r="C71" s="50" t="s">
        <v>118</v>
      </c>
      <c r="D71" s="39"/>
      <c r="E71" s="44" t="s">
        <v>69</v>
      </c>
      <c r="F71" s="26"/>
      <c r="G71" s="26"/>
      <c r="H71" s="26"/>
      <c r="I71" s="26"/>
      <c r="J71" s="39"/>
      <c r="K71" s="268" t="str">
        <f t="shared" ref="K71:AP71" si="61">IF(K9&lt;=($H$15+$H$36),K62,"")</f>
        <v/>
      </c>
      <c r="L71" s="268" t="str">
        <f t="shared" si="61"/>
        <v/>
      </c>
      <c r="M71" s="268" t="str">
        <f t="shared" si="61"/>
        <v/>
      </c>
      <c r="N71" s="268" t="str">
        <f t="shared" si="61"/>
        <v/>
      </c>
      <c r="O71" s="268" t="str">
        <f t="shared" si="61"/>
        <v/>
      </c>
      <c r="P71" s="268" t="str">
        <f t="shared" si="61"/>
        <v/>
      </c>
      <c r="Q71" s="268" t="str">
        <f t="shared" si="61"/>
        <v/>
      </c>
      <c r="R71" s="268" t="str">
        <f t="shared" si="61"/>
        <v/>
      </c>
      <c r="S71" s="268" t="str">
        <f t="shared" si="61"/>
        <v/>
      </c>
      <c r="T71" s="268" t="str">
        <f t="shared" si="61"/>
        <v/>
      </c>
      <c r="U71" s="268" t="str">
        <f t="shared" si="61"/>
        <v/>
      </c>
      <c r="V71" s="268" t="str">
        <f t="shared" si="61"/>
        <v/>
      </c>
      <c r="W71" s="268" t="str">
        <f t="shared" si="61"/>
        <v/>
      </c>
      <c r="X71" s="268" t="str">
        <f t="shared" si="61"/>
        <v/>
      </c>
      <c r="Y71" s="268" t="str">
        <f t="shared" si="61"/>
        <v/>
      </c>
      <c r="Z71" s="268" t="str">
        <f t="shared" si="61"/>
        <v/>
      </c>
      <c r="AA71" s="268" t="str">
        <f t="shared" si="61"/>
        <v/>
      </c>
      <c r="AB71" s="268" t="str">
        <f t="shared" si="61"/>
        <v/>
      </c>
      <c r="AC71" s="268" t="str">
        <f t="shared" si="61"/>
        <v/>
      </c>
      <c r="AD71" s="268" t="str">
        <f t="shared" si="61"/>
        <v/>
      </c>
      <c r="AE71" s="268" t="str">
        <f t="shared" si="61"/>
        <v/>
      </c>
      <c r="AF71" s="268" t="str">
        <f t="shared" si="61"/>
        <v/>
      </c>
      <c r="AG71" s="268" t="str">
        <f t="shared" si="61"/>
        <v/>
      </c>
      <c r="AH71" s="268" t="str">
        <f t="shared" si="61"/>
        <v/>
      </c>
      <c r="AI71" s="268" t="str">
        <f t="shared" si="61"/>
        <v/>
      </c>
      <c r="AJ71" s="268" t="str">
        <f t="shared" si="61"/>
        <v/>
      </c>
      <c r="AK71" s="268" t="str">
        <f t="shared" si="61"/>
        <v/>
      </c>
      <c r="AL71" s="268" t="str">
        <f t="shared" si="61"/>
        <v/>
      </c>
      <c r="AM71" s="268" t="str">
        <f t="shared" si="61"/>
        <v/>
      </c>
      <c r="AN71" s="268" t="str">
        <f t="shared" si="61"/>
        <v/>
      </c>
      <c r="AO71" s="268" t="str">
        <f t="shared" si="61"/>
        <v/>
      </c>
      <c r="AP71" s="268" t="str">
        <f t="shared" si="61"/>
        <v/>
      </c>
      <c r="AQ71" s="268" t="str">
        <f t="shared" ref="AQ71:BH71" si="62">IF(AQ9&lt;=($H$15+$H$36),AQ62,"")</f>
        <v/>
      </c>
      <c r="AR71" s="268" t="str">
        <f t="shared" si="62"/>
        <v/>
      </c>
      <c r="AS71" s="268" t="str">
        <f t="shared" si="62"/>
        <v/>
      </c>
      <c r="AT71" s="268" t="str">
        <f t="shared" si="62"/>
        <v/>
      </c>
      <c r="AU71" s="268" t="str">
        <f t="shared" si="62"/>
        <v/>
      </c>
      <c r="AV71" s="268" t="str">
        <f t="shared" si="62"/>
        <v/>
      </c>
      <c r="AW71" s="268" t="str">
        <f t="shared" si="62"/>
        <v/>
      </c>
      <c r="AX71" s="268" t="str">
        <f t="shared" si="62"/>
        <v/>
      </c>
      <c r="AY71" s="268" t="str">
        <f t="shared" si="62"/>
        <v/>
      </c>
      <c r="AZ71" s="268" t="str">
        <f t="shared" si="62"/>
        <v/>
      </c>
      <c r="BA71" s="268" t="str">
        <f t="shared" si="62"/>
        <v/>
      </c>
      <c r="BB71" s="268" t="str">
        <f t="shared" si="62"/>
        <v/>
      </c>
      <c r="BC71" s="268" t="str">
        <f t="shared" si="62"/>
        <v/>
      </c>
      <c r="BD71" s="268" t="str">
        <f t="shared" si="62"/>
        <v/>
      </c>
      <c r="BE71" s="268" t="str">
        <f t="shared" si="62"/>
        <v/>
      </c>
      <c r="BF71" s="268" t="str">
        <f t="shared" si="62"/>
        <v/>
      </c>
      <c r="BG71" s="268" t="str">
        <f t="shared" si="62"/>
        <v/>
      </c>
      <c r="BH71" s="268" t="str">
        <f t="shared" si="62"/>
        <v/>
      </c>
      <c r="BI71" s="22"/>
    </row>
    <row r="72" spans="2:61" ht="16.95" customHeight="1" x14ac:dyDescent="0.3">
      <c r="B72" s="22"/>
      <c r="C72" s="50" t="s">
        <v>525</v>
      </c>
      <c r="D72" s="39"/>
      <c r="E72" s="44" t="s">
        <v>69</v>
      </c>
      <c r="F72" s="26"/>
      <c r="G72" s="26"/>
      <c r="H72" s="26"/>
      <c r="I72" s="26"/>
      <c r="J72" s="39"/>
      <c r="K72" s="86"/>
      <c r="L72" s="86"/>
      <c r="M72" s="86"/>
      <c r="N72" s="86"/>
      <c r="O72" s="86"/>
      <c r="P72" s="86"/>
      <c r="Q72" s="86"/>
      <c r="R72" s="86"/>
      <c r="S72" s="86"/>
      <c r="T72" s="86"/>
      <c r="U72" s="86"/>
      <c r="V72" s="86"/>
      <c r="W72" s="86"/>
      <c r="X72" s="86"/>
      <c r="Y72" s="86"/>
      <c r="Z72" s="86"/>
      <c r="AA72" s="86"/>
      <c r="AB72" s="86"/>
      <c r="AC72" s="86"/>
      <c r="AD72" s="86"/>
      <c r="AE72" s="86"/>
      <c r="AF72" s="86"/>
      <c r="AG72" s="86"/>
      <c r="AH72" s="86"/>
      <c r="AI72" s="86"/>
      <c r="AJ72" s="86"/>
      <c r="AK72" s="86"/>
      <c r="AL72" s="86"/>
      <c r="AM72" s="86"/>
      <c r="AN72" s="86"/>
      <c r="AO72" s="86"/>
      <c r="AP72" s="86"/>
      <c r="AQ72" s="86"/>
      <c r="AR72" s="86"/>
      <c r="AS72" s="86"/>
      <c r="AT72" s="86"/>
      <c r="AU72" s="86"/>
      <c r="AV72" s="86"/>
      <c r="AW72" s="86"/>
      <c r="AX72" s="86"/>
      <c r="AY72" s="86"/>
      <c r="AZ72" s="86"/>
      <c r="BA72" s="86"/>
      <c r="BB72" s="86"/>
      <c r="BC72" s="86"/>
      <c r="BD72" s="86"/>
      <c r="BE72" s="86"/>
      <c r="BF72" s="86"/>
      <c r="BG72" s="86"/>
      <c r="BH72" s="86"/>
      <c r="BI72" s="22"/>
    </row>
    <row r="73" spans="2:61" ht="16.2" customHeight="1" x14ac:dyDescent="0.3">
      <c r="B73" s="22"/>
      <c r="C73" s="47" t="s">
        <v>308</v>
      </c>
      <c r="D73" s="39"/>
      <c r="E73" s="79" t="s">
        <v>69</v>
      </c>
      <c r="F73" s="26"/>
      <c r="G73" s="26"/>
      <c r="H73" s="26"/>
      <c r="I73" s="26"/>
      <c r="J73" s="39"/>
      <c r="K73" s="269" t="str">
        <f>IFERROR(K69+K70-K71-K72,"")</f>
        <v/>
      </c>
      <c r="L73" s="269" t="str">
        <f t="shared" ref="L73:BH73" si="63">IFERROR(L69+L70-L71-L72,"")</f>
        <v/>
      </c>
      <c r="M73" s="269" t="str">
        <f t="shared" si="63"/>
        <v/>
      </c>
      <c r="N73" s="269" t="str">
        <f t="shared" si="63"/>
        <v/>
      </c>
      <c r="O73" s="269" t="str">
        <f t="shared" si="63"/>
        <v/>
      </c>
      <c r="P73" s="269" t="str">
        <f t="shared" si="63"/>
        <v/>
      </c>
      <c r="Q73" s="269" t="str">
        <f t="shared" si="63"/>
        <v/>
      </c>
      <c r="R73" s="269" t="str">
        <f t="shared" si="63"/>
        <v/>
      </c>
      <c r="S73" s="269" t="str">
        <f t="shared" si="63"/>
        <v/>
      </c>
      <c r="T73" s="269" t="str">
        <f t="shared" si="63"/>
        <v/>
      </c>
      <c r="U73" s="269" t="str">
        <f t="shared" si="63"/>
        <v/>
      </c>
      <c r="V73" s="269" t="str">
        <f t="shared" si="63"/>
        <v/>
      </c>
      <c r="W73" s="269" t="str">
        <f t="shared" si="63"/>
        <v/>
      </c>
      <c r="X73" s="269" t="str">
        <f t="shared" si="63"/>
        <v/>
      </c>
      <c r="Y73" s="269" t="str">
        <f t="shared" si="63"/>
        <v/>
      </c>
      <c r="Z73" s="269" t="str">
        <f t="shared" si="63"/>
        <v/>
      </c>
      <c r="AA73" s="269" t="str">
        <f t="shared" si="63"/>
        <v/>
      </c>
      <c r="AB73" s="269" t="str">
        <f t="shared" si="63"/>
        <v/>
      </c>
      <c r="AC73" s="269" t="str">
        <f t="shared" si="63"/>
        <v/>
      </c>
      <c r="AD73" s="269" t="str">
        <f t="shared" si="63"/>
        <v/>
      </c>
      <c r="AE73" s="269" t="str">
        <f t="shared" si="63"/>
        <v/>
      </c>
      <c r="AF73" s="269" t="str">
        <f t="shared" si="63"/>
        <v/>
      </c>
      <c r="AG73" s="269" t="str">
        <f t="shared" si="63"/>
        <v/>
      </c>
      <c r="AH73" s="269" t="str">
        <f t="shared" si="63"/>
        <v/>
      </c>
      <c r="AI73" s="269" t="str">
        <f t="shared" si="63"/>
        <v/>
      </c>
      <c r="AJ73" s="269" t="str">
        <f t="shared" si="63"/>
        <v/>
      </c>
      <c r="AK73" s="269" t="str">
        <f t="shared" si="63"/>
        <v/>
      </c>
      <c r="AL73" s="269" t="str">
        <f t="shared" si="63"/>
        <v/>
      </c>
      <c r="AM73" s="269" t="str">
        <f t="shared" si="63"/>
        <v/>
      </c>
      <c r="AN73" s="269" t="str">
        <f t="shared" si="63"/>
        <v/>
      </c>
      <c r="AO73" s="269" t="str">
        <f t="shared" si="63"/>
        <v/>
      </c>
      <c r="AP73" s="269" t="str">
        <f t="shared" si="63"/>
        <v/>
      </c>
      <c r="AQ73" s="269" t="str">
        <f t="shared" si="63"/>
        <v/>
      </c>
      <c r="AR73" s="269" t="str">
        <f t="shared" si="63"/>
        <v/>
      </c>
      <c r="AS73" s="269" t="str">
        <f t="shared" si="63"/>
        <v/>
      </c>
      <c r="AT73" s="269" t="str">
        <f t="shared" si="63"/>
        <v/>
      </c>
      <c r="AU73" s="269" t="str">
        <f t="shared" si="63"/>
        <v/>
      </c>
      <c r="AV73" s="269" t="str">
        <f t="shared" si="63"/>
        <v/>
      </c>
      <c r="AW73" s="269" t="str">
        <f t="shared" si="63"/>
        <v/>
      </c>
      <c r="AX73" s="269" t="str">
        <f t="shared" si="63"/>
        <v/>
      </c>
      <c r="AY73" s="269" t="str">
        <f t="shared" si="63"/>
        <v/>
      </c>
      <c r="AZ73" s="269" t="str">
        <f t="shared" si="63"/>
        <v/>
      </c>
      <c r="BA73" s="269" t="str">
        <f t="shared" si="63"/>
        <v/>
      </c>
      <c r="BB73" s="269" t="str">
        <f t="shared" si="63"/>
        <v/>
      </c>
      <c r="BC73" s="269" t="str">
        <f t="shared" si="63"/>
        <v/>
      </c>
      <c r="BD73" s="269" t="str">
        <f t="shared" si="63"/>
        <v/>
      </c>
      <c r="BE73" s="269" t="str">
        <f t="shared" si="63"/>
        <v/>
      </c>
      <c r="BF73" s="269" t="str">
        <f t="shared" si="63"/>
        <v/>
      </c>
      <c r="BG73" s="269" t="str">
        <f t="shared" si="63"/>
        <v/>
      </c>
      <c r="BH73" s="269" t="str">
        <f t="shared" si="63"/>
        <v/>
      </c>
      <c r="BI73" s="22"/>
    </row>
    <row r="74" spans="2:61" ht="16.2" customHeight="1" x14ac:dyDescent="0.3">
      <c r="B74" s="22"/>
      <c r="C74" s="140"/>
      <c r="D74" s="39"/>
      <c r="E74" s="141"/>
      <c r="F74" s="26"/>
      <c r="G74" s="26"/>
      <c r="H74" s="26"/>
      <c r="I74" s="26"/>
      <c r="J74" s="39"/>
      <c r="K74" s="146"/>
      <c r="L74" s="146"/>
      <c r="M74" s="146"/>
      <c r="N74" s="146"/>
      <c r="O74" s="146"/>
      <c r="P74" s="146"/>
      <c r="Q74" s="146"/>
      <c r="R74" s="146"/>
      <c r="S74" s="146"/>
      <c r="T74" s="146"/>
      <c r="U74" s="146"/>
      <c r="V74" s="146"/>
      <c r="W74" s="146"/>
      <c r="X74" s="146"/>
      <c r="Y74" s="146"/>
      <c r="Z74" s="146"/>
      <c r="AA74" s="146"/>
      <c r="AB74" s="146"/>
      <c r="AC74" s="146"/>
      <c r="AD74" s="146"/>
      <c r="AE74" s="146"/>
      <c r="AF74" s="146"/>
      <c r="AG74" s="146"/>
      <c r="AH74" s="146"/>
      <c r="AI74" s="146"/>
      <c r="AJ74" s="146"/>
      <c r="AK74" s="146"/>
      <c r="AL74" s="146"/>
      <c r="AM74" s="146"/>
      <c r="AN74" s="146"/>
      <c r="AO74" s="146"/>
      <c r="AP74" s="146"/>
      <c r="AQ74" s="146"/>
      <c r="AR74" s="146"/>
      <c r="AS74" s="146"/>
      <c r="AT74" s="146"/>
      <c r="AU74" s="146"/>
      <c r="AV74" s="146"/>
      <c r="AW74" s="146"/>
      <c r="AX74" s="146"/>
      <c r="AY74" s="146"/>
      <c r="AZ74" s="146"/>
      <c r="BA74" s="146"/>
      <c r="BB74" s="146"/>
      <c r="BC74" s="146"/>
      <c r="BD74" s="146"/>
      <c r="BE74" s="146"/>
      <c r="BF74" s="146"/>
      <c r="BG74" s="146"/>
      <c r="BH74" s="146"/>
      <c r="BI74" s="22"/>
    </row>
    <row r="75" spans="2:61" ht="24.75" customHeight="1" x14ac:dyDescent="0.3">
      <c r="B75" s="22"/>
      <c r="C75" s="133" t="s">
        <v>281</v>
      </c>
      <c r="D75" s="39"/>
      <c r="E75" s="139"/>
      <c r="F75" s="26"/>
      <c r="G75" s="26"/>
      <c r="H75" s="26"/>
      <c r="I75" s="26"/>
      <c r="J75" s="39"/>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42"/>
      <c r="AL75" s="142"/>
      <c r="AM75" s="142"/>
      <c r="AN75" s="142"/>
      <c r="AO75" s="142"/>
      <c r="AP75" s="142"/>
      <c r="AQ75" s="142"/>
      <c r="AR75" s="142"/>
      <c r="AS75" s="142"/>
      <c r="AT75" s="142"/>
      <c r="AU75" s="142"/>
      <c r="AV75" s="142"/>
      <c r="AW75" s="142"/>
      <c r="AX75" s="142"/>
      <c r="AY75" s="142"/>
      <c r="AZ75" s="142"/>
      <c r="BA75" s="142"/>
      <c r="BB75" s="142"/>
      <c r="BC75" s="142"/>
      <c r="BD75" s="142"/>
      <c r="BE75" s="142"/>
      <c r="BF75" s="142"/>
      <c r="BG75" s="142"/>
      <c r="BH75" s="142"/>
      <c r="BI75" s="22"/>
    </row>
    <row r="76" spans="2:61" ht="16.2" customHeight="1" x14ac:dyDescent="0.3">
      <c r="B76" s="22"/>
      <c r="C76" s="59" t="s">
        <v>271</v>
      </c>
      <c r="D76" s="39"/>
      <c r="E76" s="44" t="s">
        <v>69</v>
      </c>
      <c r="F76" s="26"/>
      <c r="G76" s="26"/>
      <c r="H76" s="26"/>
      <c r="I76" s="26"/>
      <c r="J76" s="39"/>
      <c r="K76" s="86"/>
      <c r="L76" s="86"/>
      <c r="M76" s="86"/>
      <c r="N76" s="86"/>
      <c r="O76" s="86"/>
      <c r="P76" s="86"/>
      <c r="Q76" s="86"/>
      <c r="R76" s="86"/>
      <c r="S76" s="86"/>
      <c r="T76" s="86"/>
      <c r="U76" s="86"/>
      <c r="V76" s="86"/>
      <c r="W76" s="86"/>
      <c r="X76" s="86"/>
      <c r="Y76" s="86"/>
      <c r="Z76" s="86"/>
      <c r="AA76" s="86"/>
      <c r="AB76" s="86"/>
      <c r="AC76" s="86"/>
      <c r="AD76" s="86"/>
      <c r="AE76" s="86"/>
      <c r="AF76" s="86"/>
      <c r="AG76" s="86"/>
      <c r="AH76" s="86"/>
      <c r="AI76" s="86"/>
      <c r="AJ76" s="86"/>
      <c r="AK76" s="86"/>
      <c r="AL76" s="86"/>
      <c r="AM76" s="86"/>
      <c r="AN76" s="86"/>
      <c r="AO76" s="86"/>
      <c r="AP76" s="86"/>
      <c r="AQ76" s="86"/>
      <c r="AR76" s="86"/>
      <c r="AS76" s="86"/>
      <c r="AT76" s="86"/>
      <c r="AU76" s="86"/>
      <c r="AV76" s="86"/>
      <c r="AW76" s="86"/>
      <c r="AX76" s="86"/>
      <c r="AY76" s="86"/>
      <c r="AZ76" s="86"/>
      <c r="BA76" s="86"/>
      <c r="BB76" s="86"/>
      <c r="BC76" s="86"/>
      <c r="BD76" s="86"/>
      <c r="BE76" s="86"/>
      <c r="BF76" s="86"/>
      <c r="BG76" s="86"/>
      <c r="BH76" s="86"/>
      <c r="BI76" s="22"/>
    </row>
    <row r="77" spans="2:61" ht="16.2" customHeight="1" x14ac:dyDescent="0.3">
      <c r="B77" s="22"/>
      <c r="C77" s="59" t="s">
        <v>272</v>
      </c>
      <c r="D77" s="39"/>
      <c r="E77" s="44" t="s">
        <v>69</v>
      </c>
      <c r="F77" s="26"/>
      <c r="G77" s="26"/>
      <c r="H77" s="26"/>
      <c r="I77" s="26"/>
      <c r="J77" s="39"/>
      <c r="K77" s="86"/>
      <c r="L77" s="86"/>
      <c r="M77" s="86"/>
      <c r="N77" s="86"/>
      <c r="O77" s="86"/>
      <c r="P77" s="86"/>
      <c r="Q77" s="86"/>
      <c r="R77" s="86"/>
      <c r="S77" s="86"/>
      <c r="T77" s="86"/>
      <c r="U77" s="86"/>
      <c r="V77" s="86"/>
      <c r="W77" s="86"/>
      <c r="X77" s="86"/>
      <c r="Y77" s="86"/>
      <c r="Z77" s="86"/>
      <c r="AA77" s="86"/>
      <c r="AB77" s="86"/>
      <c r="AC77" s="86"/>
      <c r="AD77" s="86"/>
      <c r="AE77" s="86"/>
      <c r="AF77" s="86"/>
      <c r="AG77" s="86"/>
      <c r="AH77" s="86"/>
      <c r="AI77" s="86"/>
      <c r="AJ77" s="86"/>
      <c r="AK77" s="86"/>
      <c r="AL77" s="86"/>
      <c r="AM77" s="86"/>
      <c r="AN77" s="86"/>
      <c r="AO77" s="86"/>
      <c r="AP77" s="86"/>
      <c r="AQ77" s="86"/>
      <c r="AR77" s="86"/>
      <c r="AS77" s="86"/>
      <c r="AT77" s="86"/>
      <c r="AU77" s="86"/>
      <c r="AV77" s="86"/>
      <c r="AW77" s="86"/>
      <c r="AX77" s="86"/>
      <c r="AY77" s="86"/>
      <c r="AZ77" s="86"/>
      <c r="BA77" s="86"/>
      <c r="BB77" s="86"/>
      <c r="BC77" s="86"/>
      <c r="BD77" s="86"/>
      <c r="BE77" s="86"/>
      <c r="BF77" s="86"/>
      <c r="BG77" s="86"/>
      <c r="BH77" s="86"/>
      <c r="BI77" s="22"/>
    </row>
    <row r="78" spans="2:61" ht="16.2" customHeight="1" x14ac:dyDescent="0.3">
      <c r="B78" s="22"/>
      <c r="C78" s="59" t="s">
        <v>531</v>
      </c>
      <c r="D78" s="39"/>
      <c r="E78" s="44" t="s">
        <v>69</v>
      </c>
      <c r="F78" s="26"/>
      <c r="G78" s="26"/>
      <c r="H78" s="26"/>
      <c r="I78" s="26"/>
      <c r="J78" s="39"/>
      <c r="K78" s="86"/>
      <c r="L78" s="86"/>
      <c r="M78" s="86"/>
      <c r="N78" s="86"/>
      <c r="O78" s="86"/>
      <c r="P78" s="86"/>
      <c r="Q78" s="86"/>
      <c r="R78" s="86"/>
      <c r="S78" s="86"/>
      <c r="T78" s="86"/>
      <c r="U78" s="86"/>
      <c r="V78" s="86"/>
      <c r="W78" s="86"/>
      <c r="X78" s="86"/>
      <c r="Y78" s="86"/>
      <c r="Z78" s="86"/>
      <c r="AA78" s="86"/>
      <c r="AB78" s="86"/>
      <c r="AC78" s="86"/>
      <c r="AD78" s="86"/>
      <c r="AE78" s="86"/>
      <c r="AF78" s="86"/>
      <c r="AG78" s="86"/>
      <c r="AH78" s="86"/>
      <c r="AI78" s="86"/>
      <c r="AJ78" s="86"/>
      <c r="AK78" s="86"/>
      <c r="AL78" s="86"/>
      <c r="AM78" s="86"/>
      <c r="AN78" s="86"/>
      <c r="AO78" s="86"/>
      <c r="AP78" s="86"/>
      <c r="AQ78" s="86"/>
      <c r="AR78" s="86"/>
      <c r="AS78" s="86"/>
      <c r="AT78" s="86"/>
      <c r="AU78" s="86"/>
      <c r="AV78" s="86"/>
      <c r="AW78" s="86"/>
      <c r="AX78" s="86"/>
      <c r="AY78" s="86"/>
      <c r="AZ78" s="86"/>
      <c r="BA78" s="86"/>
      <c r="BB78" s="86"/>
      <c r="BC78" s="86"/>
      <c r="BD78" s="86"/>
      <c r="BE78" s="86"/>
      <c r="BF78" s="86"/>
      <c r="BG78" s="86"/>
      <c r="BH78" s="86"/>
      <c r="BI78" s="22"/>
    </row>
    <row r="79" spans="2:61" ht="16.2" customHeight="1" x14ac:dyDescent="0.3">
      <c r="B79" s="22"/>
      <c r="C79" s="59" t="s">
        <v>273</v>
      </c>
      <c r="D79" s="39"/>
      <c r="E79" s="44" t="s">
        <v>530</v>
      </c>
      <c r="F79" s="26"/>
      <c r="G79" s="26"/>
      <c r="H79" s="26"/>
      <c r="I79" s="26"/>
      <c r="J79" s="39"/>
      <c r="K79" s="86"/>
      <c r="L79" s="86"/>
      <c r="M79" s="86"/>
      <c r="N79" s="86"/>
      <c r="O79" s="86"/>
      <c r="P79" s="86"/>
      <c r="Q79" s="86"/>
      <c r="R79" s="86"/>
      <c r="S79" s="86"/>
      <c r="T79" s="86"/>
      <c r="U79" s="86"/>
      <c r="V79" s="86"/>
      <c r="W79" s="86"/>
      <c r="X79" s="86"/>
      <c r="Y79" s="86"/>
      <c r="Z79" s="86"/>
      <c r="AA79" s="86"/>
      <c r="AB79" s="86"/>
      <c r="AC79" s="86"/>
      <c r="AD79" s="86"/>
      <c r="AE79" s="86"/>
      <c r="AF79" s="86"/>
      <c r="AG79" s="86"/>
      <c r="AH79" s="86"/>
      <c r="AI79" s="86"/>
      <c r="AJ79" s="86"/>
      <c r="AK79" s="86"/>
      <c r="AL79" s="86"/>
      <c r="AM79" s="86"/>
      <c r="AN79" s="86"/>
      <c r="AO79" s="86"/>
      <c r="AP79" s="86"/>
      <c r="AQ79" s="86"/>
      <c r="AR79" s="86"/>
      <c r="AS79" s="86"/>
      <c r="AT79" s="86"/>
      <c r="AU79" s="86"/>
      <c r="AV79" s="86"/>
      <c r="AW79" s="86"/>
      <c r="AX79" s="86"/>
      <c r="AY79" s="86"/>
      <c r="AZ79" s="86"/>
      <c r="BA79" s="86"/>
      <c r="BB79" s="86"/>
      <c r="BC79" s="86"/>
      <c r="BD79" s="86"/>
      <c r="BE79" s="86"/>
      <c r="BF79" s="86"/>
      <c r="BG79" s="86"/>
      <c r="BH79" s="86"/>
      <c r="BI79" s="22"/>
    </row>
    <row r="80" spans="2:61" ht="16.2" customHeight="1" x14ac:dyDescent="0.3">
      <c r="B80" s="22"/>
      <c r="C80" s="59" t="s">
        <v>274</v>
      </c>
      <c r="D80" s="39"/>
      <c r="E80" s="44" t="s">
        <v>69</v>
      </c>
      <c r="F80" s="26"/>
      <c r="G80" s="26"/>
      <c r="H80" s="26"/>
      <c r="I80" s="26"/>
      <c r="J80" s="39"/>
      <c r="K80" s="86"/>
      <c r="L80" s="86"/>
      <c r="M80" s="86"/>
      <c r="N80" s="86"/>
      <c r="O80" s="86"/>
      <c r="P80" s="86"/>
      <c r="Q80" s="86"/>
      <c r="R80" s="86"/>
      <c r="S80" s="86"/>
      <c r="T80" s="86"/>
      <c r="U80" s="86"/>
      <c r="V80" s="86"/>
      <c r="W80" s="86"/>
      <c r="X80" s="86"/>
      <c r="Y80" s="86"/>
      <c r="Z80" s="86"/>
      <c r="AA80" s="86"/>
      <c r="AB80" s="86"/>
      <c r="AC80" s="86"/>
      <c r="AD80" s="86"/>
      <c r="AE80" s="86"/>
      <c r="AF80" s="86"/>
      <c r="AG80" s="86"/>
      <c r="AH80" s="86"/>
      <c r="AI80" s="86"/>
      <c r="AJ80" s="86"/>
      <c r="AK80" s="86"/>
      <c r="AL80" s="86"/>
      <c r="AM80" s="86"/>
      <c r="AN80" s="86"/>
      <c r="AO80" s="86"/>
      <c r="AP80" s="86"/>
      <c r="AQ80" s="86"/>
      <c r="AR80" s="86"/>
      <c r="AS80" s="86"/>
      <c r="AT80" s="86"/>
      <c r="AU80" s="86"/>
      <c r="AV80" s="86"/>
      <c r="AW80" s="86"/>
      <c r="AX80" s="86"/>
      <c r="AY80" s="86"/>
      <c r="AZ80" s="86"/>
      <c r="BA80" s="86"/>
      <c r="BB80" s="86"/>
      <c r="BC80" s="86"/>
      <c r="BD80" s="86"/>
      <c r="BE80" s="86"/>
      <c r="BF80" s="86"/>
      <c r="BG80" s="86"/>
      <c r="BH80" s="86"/>
      <c r="BI80" s="22"/>
    </row>
    <row r="81" spans="1:113" ht="16.2" customHeight="1" x14ac:dyDescent="0.3">
      <c r="B81" s="22"/>
      <c r="C81" s="59" t="s">
        <v>275</v>
      </c>
      <c r="D81" s="39"/>
      <c r="E81" s="44" t="s">
        <v>69</v>
      </c>
      <c r="F81" s="26"/>
      <c r="G81" s="26"/>
      <c r="H81" s="26"/>
      <c r="I81" s="26"/>
      <c r="J81" s="39"/>
      <c r="K81" s="86"/>
      <c r="L81" s="86"/>
      <c r="M81" s="86"/>
      <c r="N81" s="86"/>
      <c r="O81" s="86"/>
      <c r="P81" s="86"/>
      <c r="Q81" s="86"/>
      <c r="R81" s="86"/>
      <c r="S81" s="86"/>
      <c r="T81" s="86"/>
      <c r="U81" s="86"/>
      <c r="V81" s="86"/>
      <c r="W81" s="86"/>
      <c r="X81" s="86"/>
      <c r="Y81" s="86"/>
      <c r="Z81" s="86"/>
      <c r="AA81" s="86"/>
      <c r="AB81" s="86"/>
      <c r="AC81" s="86"/>
      <c r="AD81" s="86"/>
      <c r="AE81" s="86"/>
      <c r="AF81" s="86"/>
      <c r="AG81" s="86"/>
      <c r="AH81" s="86"/>
      <c r="AI81" s="86"/>
      <c r="AJ81" s="86"/>
      <c r="AK81" s="86"/>
      <c r="AL81" s="86"/>
      <c r="AM81" s="86"/>
      <c r="AN81" s="86"/>
      <c r="AO81" s="86"/>
      <c r="AP81" s="86"/>
      <c r="AQ81" s="86"/>
      <c r="AR81" s="86"/>
      <c r="AS81" s="86"/>
      <c r="AT81" s="86"/>
      <c r="AU81" s="86"/>
      <c r="AV81" s="86"/>
      <c r="AW81" s="86"/>
      <c r="AX81" s="86"/>
      <c r="AY81" s="86"/>
      <c r="AZ81" s="86"/>
      <c r="BA81" s="86"/>
      <c r="BB81" s="86"/>
      <c r="BC81" s="86"/>
      <c r="BD81" s="86"/>
      <c r="BE81" s="86"/>
      <c r="BF81" s="86"/>
      <c r="BG81" s="86"/>
      <c r="BH81" s="86"/>
      <c r="BI81" s="22"/>
    </row>
    <row r="82" spans="1:113" ht="16.2" customHeight="1" x14ac:dyDescent="0.3">
      <c r="B82" s="22"/>
      <c r="C82" s="145" t="s">
        <v>276</v>
      </c>
      <c r="D82" s="39"/>
      <c r="E82" s="79" t="s">
        <v>69</v>
      </c>
      <c r="F82" s="26"/>
      <c r="G82" s="26"/>
      <c r="H82" s="26"/>
      <c r="I82" s="26"/>
      <c r="J82" s="39"/>
      <c r="K82" s="268" t="str">
        <f t="shared" ref="K82:AP82" si="64">IF(K9&lt;=($H$15+$H$36),IFERROR(K76+K77+K78-K79-K80-K81,""),"")</f>
        <v/>
      </c>
      <c r="L82" s="268" t="str">
        <f t="shared" si="64"/>
        <v/>
      </c>
      <c r="M82" s="268" t="str">
        <f t="shared" si="64"/>
        <v/>
      </c>
      <c r="N82" s="268" t="str">
        <f t="shared" si="64"/>
        <v/>
      </c>
      <c r="O82" s="268" t="str">
        <f t="shared" si="64"/>
        <v/>
      </c>
      <c r="P82" s="268" t="str">
        <f t="shared" si="64"/>
        <v/>
      </c>
      <c r="Q82" s="268" t="str">
        <f t="shared" si="64"/>
        <v/>
      </c>
      <c r="R82" s="268" t="str">
        <f t="shared" si="64"/>
        <v/>
      </c>
      <c r="S82" s="268" t="str">
        <f t="shared" si="64"/>
        <v/>
      </c>
      <c r="T82" s="268" t="str">
        <f t="shared" si="64"/>
        <v/>
      </c>
      <c r="U82" s="268" t="str">
        <f t="shared" si="64"/>
        <v/>
      </c>
      <c r="V82" s="268" t="str">
        <f t="shared" si="64"/>
        <v/>
      </c>
      <c r="W82" s="268" t="str">
        <f t="shared" si="64"/>
        <v/>
      </c>
      <c r="X82" s="268" t="str">
        <f t="shared" si="64"/>
        <v/>
      </c>
      <c r="Y82" s="268" t="str">
        <f t="shared" si="64"/>
        <v/>
      </c>
      <c r="Z82" s="268" t="str">
        <f t="shared" si="64"/>
        <v/>
      </c>
      <c r="AA82" s="268" t="str">
        <f t="shared" si="64"/>
        <v/>
      </c>
      <c r="AB82" s="268" t="str">
        <f t="shared" si="64"/>
        <v/>
      </c>
      <c r="AC82" s="268" t="str">
        <f t="shared" si="64"/>
        <v/>
      </c>
      <c r="AD82" s="268" t="str">
        <f t="shared" si="64"/>
        <v/>
      </c>
      <c r="AE82" s="268" t="str">
        <f t="shared" si="64"/>
        <v/>
      </c>
      <c r="AF82" s="268" t="str">
        <f t="shared" si="64"/>
        <v/>
      </c>
      <c r="AG82" s="268" t="str">
        <f t="shared" si="64"/>
        <v/>
      </c>
      <c r="AH82" s="268" t="str">
        <f t="shared" si="64"/>
        <v/>
      </c>
      <c r="AI82" s="268" t="str">
        <f t="shared" si="64"/>
        <v/>
      </c>
      <c r="AJ82" s="268" t="str">
        <f t="shared" si="64"/>
        <v/>
      </c>
      <c r="AK82" s="268" t="str">
        <f t="shared" si="64"/>
        <v/>
      </c>
      <c r="AL82" s="268" t="str">
        <f t="shared" si="64"/>
        <v/>
      </c>
      <c r="AM82" s="268" t="str">
        <f t="shared" si="64"/>
        <v/>
      </c>
      <c r="AN82" s="268" t="str">
        <f t="shared" si="64"/>
        <v/>
      </c>
      <c r="AO82" s="268" t="str">
        <f t="shared" si="64"/>
        <v/>
      </c>
      <c r="AP82" s="268" t="str">
        <f t="shared" si="64"/>
        <v/>
      </c>
      <c r="AQ82" s="268" t="str">
        <f t="shared" ref="AQ82:BH82" si="65">IF(AQ9&lt;=($H$15+$H$36),IFERROR(AQ76+AQ77+AQ78-AQ79-AQ80-AQ81,""),"")</f>
        <v/>
      </c>
      <c r="AR82" s="268" t="str">
        <f t="shared" si="65"/>
        <v/>
      </c>
      <c r="AS82" s="268" t="str">
        <f t="shared" si="65"/>
        <v/>
      </c>
      <c r="AT82" s="268" t="str">
        <f t="shared" si="65"/>
        <v/>
      </c>
      <c r="AU82" s="268" t="str">
        <f t="shared" si="65"/>
        <v/>
      </c>
      <c r="AV82" s="268" t="str">
        <f t="shared" si="65"/>
        <v/>
      </c>
      <c r="AW82" s="268" t="str">
        <f t="shared" si="65"/>
        <v/>
      </c>
      <c r="AX82" s="268" t="str">
        <f t="shared" si="65"/>
        <v/>
      </c>
      <c r="AY82" s="268" t="str">
        <f t="shared" si="65"/>
        <v/>
      </c>
      <c r="AZ82" s="268" t="str">
        <f t="shared" si="65"/>
        <v/>
      </c>
      <c r="BA82" s="268" t="str">
        <f t="shared" si="65"/>
        <v/>
      </c>
      <c r="BB82" s="268" t="str">
        <f t="shared" si="65"/>
        <v/>
      </c>
      <c r="BC82" s="268" t="str">
        <f t="shared" si="65"/>
        <v/>
      </c>
      <c r="BD82" s="268" t="str">
        <f t="shared" si="65"/>
        <v/>
      </c>
      <c r="BE82" s="268" t="str">
        <f t="shared" si="65"/>
        <v/>
      </c>
      <c r="BF82" s="268" t="str">
        <f t="shared" si="65"/>
        <v/>
      </c>
      <c r="BG82" s="268" t="str">
        <f t="shared" si="65"/>
        <v/>
      </c>
      <c r="BH82" s="268" t="str">
        <f t="shared" si="65"/>
        <v/>
      </c>
      <c r="BI82" s="22"/>
    </row>
    <row r="83" spans="1:113" s="22" customFormat="1" ht="16.2" customHeight="1" x14ac:dyDescent="0.3">
      <c r="A83" s="24"/>
      <c r="C83" s="135"/>
      <c r="D83" s="39"/>
      <c r="E83" s="143"/>
      <c r="F83" s="26"/>
      <c r="G83" s="26"/>
      <c r="H83" s="26"/>
      <c r="I83" s="26"/>
      <c r="J83" s="39"/>
      <c r="K83" s="144"/>
      <c r="L83" s="144"/>
      <c r="M83" s="144"/>
      <c r="N83" s="144"/>
      <c r="O83" s="144"/>
      <c r="P83" s="144"/>
      <c r="Q83" s="144"/>
      <c r="R83" s="144"/>
      <c r="S83" s="144"/>
      <c r="T83" s="144"/>
      <c r="U83" s="144"/>
      <c r="V83" s="144"/>
      <c r="W83" s="144"/>
      <c r="X83" s="144"/>
      <c r="Y83" s="144"/>
      <c r="Z83" s="144"/>
      <c r="AA83" s="144"/>
      <c r="AB83" s="144"/>
      <c r="AC83" s="144"/>
      <c r="AD83" s="144"/>
      <c r="AE83" s="144"/>
      <c r="AF83" s="144"/>
      <c r="AG83" s="144"/>
      <c r="AH83" s="144"/>
      <c r="AI83" s="144"/>
      <c r="AJ83" s="144"/>
      <c r="AK83" s="144"/>
      <c r="AL83" s="144"/>
      <c r="AM83" s="144"/>
      <c r="AN83" s="144"/>
      <c r="AO83" s="144"/>
      <c r="AP83" s="144"/>
      <c r="AQ83" s="144"/>
      <c r="AR83" s="144"/>
      <c r="AS83" s="144"/>
      <c r="AT83" s="144"/>
      <c r="AU83" s="144"/>
      <c r="AV83" s="144"/>
      <c r="AW83" s="144"/>
      <c r="AX83" s="144"/>
      <c r="AY83" s="144"/>
      <c r="AZ83" s="144"/>
      <c r="BA83" s="144"/>
      <c r="BB83" s="144"/>
      <c r="BC83" s="144"/>
      <c r="BD83" s="144"/>
      <c r="BE83" s="144"/>
      <c r="BF83" s="144"/>
      <c r="BG83" s="144"/>
      <c r="BH83" s="144"/>
      <c r="BJ83" s="24"/>
      <c r="BK83" s="24"/>
      <c r="BL83" s="24"/>
      <c r="BM83" s="24"/>
      <c r="BN83" s="24"/>
      <c r="BO83" s="24"/>
      <c r="BP83" s="24"/>
      <c r="BQ83" s="24"/>
      <c r="BR83" s="24"/>
      <c r="BS83" s="24"/>
      <c r="BT83" s="24"/>
      <c r="BU83" s="24"/>
      <c r="BV83" s="24"/>
      <c r="BW83" s="24"/>
      <c r="BX83" s="24"/>
      <c r="BY83" s="24"/>
      <c r="BZ83" s="24"/>
      <c r="CA83" s="24"/>
      <c r="CB83" s="24"/>
      <c r="CC83" s="24"/>
      <c r="CD83" s="24"/>
      <c r="CE83" s="24"/>
      <c r="CF83" s="24"/>
      <c r="CG83" s="24"/>
      <c r="CH83" s="24"/>
      <c r="CI83" s="24"/>
      <c r="CJ83" s="24"/>
      <c r="CK83" s="24"/>
      <c r="CL83" s="24"/>
      <c r="CM83" s="24"/>
      <c r="CN83" s="24"/>
      <c r="CO83" s="24"/>
      <c r="CP83" s="24"/>
      <c r="CQ83" s="24"/>
      <c r="CR83" s="24"/>
      <c r="CS83" s="24"/>
      <c r="CT83" s="24"/>
      <c r="CU83" s="24"/>
      <c r="CV83" s="24"/>
      <c r="CW83" s="24"/>
      <c r="CX83" s="24"/>
      <c r="CY83" s="24"/>
      <c r="CZ83" s="24"/>
      <c r="DA83" s="24"/>
      <c r="DB83" s="24"/>
      <c r="DC83" s="24"/>
      <c r="DD83" s="24"/>
      <c r="DE83" s="24"/>
      <c r="DF83" s="24"/>
      <c r="DG83" s="24"/>
      <c r="DH83" s="24"/>
      <c r="DI83" s="24"/>
    </row>
    <row r="84" spans="1:113" ht="16.2" customHeight="1" x14ac:dyDescent="0.3">
      <c r="B84" s="22"/>
      <c r="C84" s="133" t="s">
        <v>277</v>
      </c>
      <c r="D84" s="39"/>
      <c r="E84" s="139"/>
      <c r="F84" s="26"/>
      <c r="G84" s="26"/>
      <c r="H84" s="26"/>
      <c r="I84" s="26"/>
      <c r="J84" s="39"/>
      <c r="K84" s="142"/>
      <c r="L84" s="142"/>
      <c r="M84" s="142"/>
      <c r="N84" s="142"/>
      <c r="O84" s="142"/>
      <c r="P84" s="142"/>
      <c r="Q84" s="142"/>
      <c r="R84" s="142"/>
      <c r="S84" s="142"/>
      <c r="T84" s="142"/>
      <c r="U84" s="142"/>
      <c r="V84" s="142"/>
      <c r="W84" s="142"/>
      <c r="X84" s="142"/>
      <c r="Y84" s="142"/>
      <c r="Z84" s="142"/>
      <c r="AA84" s="142"/>
      <c r="AB84" s="142"/>
      <c r="AC84" s="142"/>
      <c r="AD84" s="142"/>
      <c r="AE84" s="142"/>
      <c r="AF84" s="142"/>
      <c r="AG84" s="142"/>
      <c r="AH84" s="142"/>
      <c r="AI84" s="142"/>
      <c r="AJ84" s="142"/>
      <c r="AK84" s="142"/>
      <c r="AL84" s="142"/>
      <c r="AM84" s="142"/>
      <c r="AN84" s="142"/>
      <c r="AO84" s="142"/>
      <c r="AP84" s="142"/>
      <c r="AQ84" s="142"/>
      <c r="AR84" s="142"/>
      <c r="AS84" s="142"/>
      <c r="AT84" s="142"/>
      <c r="AU84" s="142"/>
      <c r="AV84" s="142"/>
      <c r="AW84" s="142"/>
      <c r="AX84" s="142"/>
      <c r="AY84" s="142"/>
      <c r="AZ84" s="142"/>
      <c r="BA84" s="142"/>
      <c r="BB84" s="142"/>
      <c r="BC84" s="142"/>
      <c r="BD84" s="142"/>
      <c r="BE84" s="142"/>
      <c r="BF84" s="142"/>
      <c r="BG84" s="142"/>
      <c r="BH84" s="142"/>
      <c r="BI84" s="22"/>
    </row>
    <row r="85" spans="1:113" ht="16.2" customHeight="1" x14ac:dyDescent="0.3">
      <c r="B85" s="22"/>
      <c r="C85" s="59" t="s">
        <v>298</v>
      </c>
      <c r="D85" s="39"/>
      <c r="E85" s="44" t="s">
        <v>530</v>
      </c>
      <c r="F85" s="26"/>
      <c r="G85" s="26"/>
      <c r="H85" s="26"/>
      <c r="I85" s="26"/>
      <c r="J85" s="39"/>
      <c r="K85" s="269">
        <f>'7-Buget cerere'!T105</f>
        <v>0</v>
      </c>
      <c r="L85" s="269">
        <f>'7-Buget cerere'!U105</f>
        <v>0</v>
      </c>
      <c r="M85" s="269">
        <f>'7-Buget cerere'!V105</f>
        <v>0</v>
      </c>
      <c r="N85" s="269">
        <f>'7-Buget cerere'!W105</f>
        <v>0</v>
      </c>
      <c r="O85" s="269">
        <f>'7-Buget cerere'!X105</f>
        <v>0</v>
      </c>
      <c r="P85" s="269"/>
      <c r="Q85" s="269"/>
      <c r="R85" s="269"/>
      <c r="S85" s="269"/>
      <c r="T85" s="269"/>
      <c r="U85" s="269"/>
      <c r="V85" s="269"/>
      <c r="W85" s="269"/>
      <c r="X85" s="269"/>
      <c r="Y85" s="269"/>
      <c r="Z85" s="269"/>
      <c r="AA85" s="269"/>
      <c r="AB85" s="269"/>
      <c r="AC85" s="269"/>
      <c r="AD85" s="269"/>
      <c r="AE85" s="269"/>
      <c r="AF85" s="269"/>
      <c r="AG85" s="269"/>
      <c r="AH85" s="269"/>
      <c r="AI85" s="269"/>
      <c r="AJ85" s="269"/>
      <c r="AK85" s="269"/>
      <c r="AL85" s="269"/>
      <c r="AM85" s="269"/>
      <c r="AN85" s="269"/>
      <c r="AO85" s="269"/>
      <c r="AP85" s="269"/>
      <c r="AQ85" s="269"/>
      <c r="AR85" s="269"/>
      <c r="AS85" s="269"/>
      <c r="AT85" s="269"/>
      <c r="AU85" s="269"/>
      <c r="AV85" s="269"/>
      <c r="AW85" s="269"/>
      <c r="AX85" s="269"/>
      <c r="AY85" s="269"/>
      <c r="AZ85" s="269"/>
      <c r="BA85" s="269"/>
      <c r="BB85" s="269"/>
      <c r="BC85" s="269"/>
      <c r="BD85" s="269"/>
      <c r="BE85" s="269"/>
      <c r="BF85" s="269"/>
      <c r="BG85" s="269"/>
      <c r="BH85" s="269"/>
      <c r="BI85" s="22"/>
    </row>
    <row r="86" spans="1:113" ht="16.2" customHeight="1" x14ac:dyDescent="0.3">
      <c r="B86" s="22"/>
      <c r="C86" s="50" t="s">
        <v>299</v>
      </c>
      <c r="D86" s="39"/>
      <c r="E86" s="44" t="s">
        <v>69</v>
      </c>
      <c r="F86" s="26"/>
      <c r="G86" s="26"/>
      <c r="H86" s="26"/>
      <c r="I86" s="26"/>
      <c r="J86" s="39"/>
      <c r="K86" s="269"/>
      <c r="L86" s="269"/>
      <c r="M86" s="269"/>
      <c r="N86" s="269"/>
      <c r="O86" s="269"/>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c r="AP86" s="87"/>
      <c r="AQ86" s="87"/>
      <c r="AR86" s="87"/>
      <c r="AS86" s="87"/>
      <c r="AT86" s="87"/>
      <c r="AU86" s="87"/>
      <c r="AV86" s="87"/>
      <c r="AW86" s="87"/>
      <c r="AX86" s="87"/>
      <c r="AY86" s="87"/>
      <c r="AZ86" s="87"/>
      <c r="BA86" s="87"/>
      <c r="BB86" s="87"/>
      <c r="BC86" s="87"/>
      <c r="BD86" s="87"/>
      <c r="BE86" s="87"/>
      <c r="BF86" s="87"/>
      <c r="BG86" s="87"/>
      <c r="BH86" s="87"/>
      <c r="BI86" s="22"/>
    </row>
    <row r="87" spans="1:113" ht="16.2" customHeight="1" x14ac:dyDescent="0.3">
      <c r="B87" s="22"/>
      <c r="C87" s="145" t="s">
        <v>278</v>
      </c>
      <c r="D87" s="39"/>
      <c r="E87" s="44" t="s">
        <v>69</v>
      </c>
      <c r="F87" s="26"/>
      <c r="G87" s="26"/>
      <c r="H87" s="26"/>
      <c r="I87" s="26"/>
      <c r="J87" s="39"/>
      <c r="K87" s="269">
        <f>SUM(K85:K86)</f>
        <v>0</v>
      </c>
      <c r="L87" s="269">
        <f t="shared" ref="L87:BH87" si="66">SUM(L85:L86)</f>
        <v>0</v>
      </c>
      <c r="M87" s="269">
        <f t="shared" si="66"/>
        <v>0</v>
      </c>
      <c r="N87" s="269">
        <f t="shared" si="66"/>
        <v>0</v>
      </c>
      <c r="O87" s="269">
        <f t="shared" si="66"/>
        <v>0</v>
      </c>
      <c r="P87" s="269">
        <f t="shared" si="66"/>
        <v>0</v>
      </c>
      <c r="Q87" s="269">
        <f t="shared" si="66"/>
        <v>0</v>
      </c>
      <c r="R87" s="269">
        <f t="shared" si="66"/>
        <v>0</v>
      </c>
      <c r="S87" s="269">
        <f t="shared" si="66"/>
        <v>0</v>
      </c>
      <c r="T87" s="269">
        <f t="shared" si="66"/>
        <v>0</v>
      </c>
      <c r="U87" s="269">
        <f t="shared" si="66"/>
        <v>0</v>
      </c>
      <c r="V87" s="269">
        <f t="shared" si="66"/>
        <v>0</v>
      </c>
      <c r="W87" s="269">
        <f t="shared" si="66"/>
        <v>0</v>
      </c>
      <c r="X87" s="269">
        <f t="shared" si="66"/>
        <v>0</v>
      </c>
      <c r="Y87" s="269">
        <f t="shared" si="66"/>
        <v>0</v>
      </c>
      <c r="Z87" s="269">
        <f t="shared" si="66"/>
        <v>0</v>
      </c>
      <c r="AA87" s="269">
        <f t="shared" si="66"/>
        <v>0</v>
      </c>
      <c r="AB87" s="269">
        <f t="shared" si="66"/>
        <v>0</v>
      </c>
      <c r="AC87" s="269">
        <f t="shared" si="66"/>
        <v>0</v>
      </c>
      <c r="AD87" s="269">
        <f t="shared" si="66"/>
        <v>0</v>
      </c>
      <c r="AE87" s="269">
        <f t="shared" si="66"/>
        <v>0</v>
      </c>
      <c r="AF87" s="269">
        <f t="shared" si="66"/>
        <v>0</v>
      </c>
      <c r="AG87" s="269">
        <f t="shared" si="66"/>
        <v>0</v>
      </c>
      <c r="AH87" s="269">
        <f t="shared" si="66"/>
        <v>0</v>
      </c>
      <c r="AI87" s="269">
        <f t="shared" si="66"/>
        <v>0</v>
      </c>
      <c r="AJ87" s="269">
        <f t="shared" si="66"/>
        <v>0</v>
      </c>
      <c r="AK87" s="269">
        <f t="shared" si="66"/>
        <v>0</v>
      </c>
      <c r="AL87" s="269">
        <f t="shared" si="66"/>
        <v>0</v>
      </c>
      <c r="AM87" s="269">
        <f t="shared" si="66"/>
        <v>0</v>
      </c>
      <c r="AN87" s="269">
        <f t="shared" si="66"/>
        <v>0</v>
      </c>
      <c r="AO87" s="269">
        <f t="shared" si="66"/>
        <v>0</v>
      </c>
      <c r="AP87" s="269">
        <f t="shared" si="66"/>
        <v>0</v>
      </c>
      <c r="AQ87" s="269">
        <f t="shared" si="66"/>
        <v>0</v>
      </c>
      <c r="AR87" s="269">
        <f t="shared" si="66"/>
        <v>0</v>
      </c>
      <c r="AS87" s="269">
        <f t="shared" si="66"/>
        <v>0</v>
      </c>
      <c r="AT87" s="269">
        <f t="shared" si="66"/>
        <v>0</v>
      </c>
      <c r="AU87" s="269">
        <f t="shared" si="66"/>
        <v>0</v>
      </c>
      <c r="AV87" s="269">
        <f t="shared" si="66"/>
        <v>0</v>
      </c>
      <c r="AW87" s="269">
        <f t="shared" si="66"/>
        <v>0</v>
      </c>
      <c r="AX87" s="269">
        <f t="shared" si="66"/>
        <v>0</v>
      </c>
      <c r="AY87" s="269">
        <f t="shared" si="66"/>
        <v>0</v>
      </c>
      <c r="AZ87" s="269">
        <f t="shared" si="66"/>
        <v>0</v>
      </c>
      <c r="BA87" s="269">
        <f t="shared" si="66"/>
        <v>0</v>
      </c>
      <c r="BB87" s="269">
        <f t="shared" si="66"/>
        <v>0</v>
      </c>
      <c r="BC87" s="269">
        <f t="shared" si="66"/>
        <v>0</v>
      </c>
      <c r="BD87" s="269">
        <f t="shared" si="66"/>
        <v>0</v>
      </c>
      <c r="BE87" s="269">
        <f t="shared" si="66"/>
        <v>0</v>
      </c>
      <c r="BF87" s="269">
        <f t="shared" si="66"/>
        <v>0</v>
      </c>
      <c r="BG87" s="269">
        <f t="shared" si="66"/>
        <v>0</v>
      </c>
      <c r="BH87" s="269">
        <f t="shared" si="66"/>
        <v>0</v>
      </c>
      <c r="BI87" s="22"/>
    </row>
    <row r="88" spans="1:113" ht="16.2" customHeight="1" x14ac:dyDescent="0.3">
      <c r="B88" s="22"/>
      <c r="C88" s="137"/>
      <c r="D88" s="39"/>
      <c r="E88" s="136"/>
      <c r="F88" s="26"/>
      <c r="G88" s="26"/>
      <c r="H88" s="26"/>
      <c r="I88" s="26"/>
      <c r="J88" s="39"/>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138"/>
      <c r="AL88" s="138"/>
      <c r="AM88" s="138"/>
      <c r="AN88" s="138"/>
      <c r="AO88" s="138"/>
      <c r="AP88" s="138"/>
      <c r="AQ88" s="138"/>
      <c r="AR88" s="138"/>
      <c r="AS88" s="138"/>
      <c r="AT88" s="138"/>
      <c r="AU88" s="138"/>
      <c r="AV88" s="138"/>
      <c r="AW88" s="138"/>
      <c r="AX88" s="138"/>
      <c r="AY88" s="138"/>
      <c r="AZ88" s="138"/>
      <c r="BA88" s="138"/>
      <c r="BB88" s="138"/>
      <c r="BC88" s="138"/>
      <c r="BD88" s="138"/>
      <c r="BE88" s="138"/>
      <c r="BF88" s="138"/>
      <c r="BG88" s="138"/>
      <c r="BH88" s="138"/>
      <c r="BI88" s="22"/>
    </row>
    <row r="89" spans="1:113" ht="29.25" customHeight="1" x14ac:dyDescent="0.3">
      <c r="B89" s="22"/>
      <c r="C89" s="145" t="s">
        <v>279</v>
      </c>
      <c r="D89" s="39"/>
      <c r="E89" s="44" t="s">
        <v>69</v>
      </c>
      <c r="F89" s="26"/>
      <c r="G89" s="26"/>
      <c r="H89" s="26"/>
      <c r="I89" s="26"/>
      <c r="J89" s="39"/>
      <c r="K89" s="269" t="str">
        <f t="shared" ref="K89:AP89" si="67">IFERROR(K73+K82-K87,"")</f>
        <v/>
      </c>
      <c r="L89" s="269" t="str">
        <f t="shared" si="67"/>
        <v/>
      </c>
      <c r="M89" s="269" t="str">
        <f t="shared" si="67"/>
        <v/>
      </c>
      <c r="N89" s="269" t="str">
        <f t="shared" si="67"/>
        <v/>
      </c>
      <c r="O89" s="269" t="str">
        <f t="shared" si="67"/>
        <v/>
      </c>
      <c r="P89" s="269" t="str">
        <f t="shared" si="67"/>
        <v/>
      </c>
      <c r="Q89" s="269" t="str">
        <f t="shared" si="67"/>
        <v/>
      </c>
      <c r="R89" s="269" t="str">
        <f t="shared" si="67"/>
        <v/>
      </c>
      <c r="S89" s="269" t="str">
        <f t="shared" si="67"/>
        <v/>
      </c>
      <c r="T89" s="269" t="str">
        <f t="shared" si="67"/>
        <v/>
      </c>
      <c r="U89" s="269" t="str">
        <f t="shared" si="67"/>
        <v/>
      </c>
      <c r="V89" s="269" t="str">
        <f t="shared" si="67"/>
        <v/>
      </c>
      <c r="W89" s="269" t="str">
        <f t="shared" si="67"/>
        <v/>
      </c>
      <c r="X89" s="269" t="str">
        <f t="shared" si="67"/>
        <v/>
      </c>
      <c r="Y89" s="269" t="str">
        <f t="shared" si="67"/>
        <v/>
      </c>
      <c r="Z89" s="269" t="str">
        <f t="shared" si="67"/>
        <v/>
      </c>
      <c r="AA89" s="269" t="str">
        <f t="shared" si="67"/>
        <v/>
      </c>
      <c r="AB89" s="269" t="str">
        <f t="shared" si="67"/>
        <v/>
      </c>
      <c r="AC89" s="269" t="str">
        <f t="shared" si="67"/>
        <v/>
      </c>
      <c r="AD89" s="269" t="str">
        <f t="shared" si="67"/>
        <v/>
      </c>
      <c r="AE89" s="269" t="str">
        <f t="shared" si="67"/>
        <v/>
      </c>
      <c r="AF89" s="269" t="str">
        <f t="shared" si="67"/>
        <v/>
      </c>
      <c r="AG89" s="269" t="str">
        <f t="shared" si="67"/>
        <v/>
      </c>
      <c r="AH89" s="269" t="str">
        <f t="shared" si="67"/>
        <v/>
      </c>
      <c r="AI89" s="269" t="str">
        <f t="shared" si="67"/>
        <v/>
      </c>
      <c r="AJ89" s="269" t="str">
        <f t="shared" si="67"/>
        <v/>
      </c>
      <c r="AK89" s="269" t="str">
        <f t="shared" si="67"/>
        <v/>
      </c>
      <c r="AL89" s="269" t="str">
        <f t="shared" si="67"/>
        <v/>
      </c>
      <c r="AM89" s="269" t="str">
        <f t="shared" si="67"/>
        <v/>
      </c>
      <c r="AN89" s="269" t="str">
        <f t="shared" si="67"/>
        <v/>
      </c>
      <c r="AO89" s="269" t="str">
        <f t="shared" si="67"/>
        <v/>
      </c>
      <c r="AP89" s="269" t="str">
        <f t="shared" si="67"/>
        <v/>
      </c>
      <c r="AQ89" s="269" t="str">
        <f t="shared" ref="AQ89:BH89" si="68">IFERROR(AQ73+AQ82-AQ87,"")</f>
        <v/>
      </c>
      <c r="AR89" s="269" t="str">
        <f t="shared" si="68"/>
        <v/>
      </c>
      <c r="AS89" s="269" t="str">
        <f t="shared" si="68"/>
        <v/>
      </c>
      <c r="AT89" s="269" t="str">
        <f t="shared" si="68"/>
        <v/>
      </c>
      <c r="AU89" s="269" t="str">
        <f t="shared" si="68"/>
        <v/>
      </c>
      <c r="AV89" s="269" t="str">
        <f t="shared" si="68"/>
        <v/>
      </c>
      <c r="AW89" s="269" t="str">
        <f t="shared" si="68"/>
        <v/>
      </c>
      <c r="AX89" s="269" t="str">
        <f t="shared" si="68"/>
        <v/>
      </c>
      <c r="AY89" s="269" t="str">
        <f t="shared" si="68"/>
        <v/>
      </c>
      <c r="AZ89" s="269" t="str">
        <f t="shared" si="68"/>
        <v/>
      </c>
      <c r="BA89" s="269" t="str">
        <f t="shared" si="68"/>
        <v/>
      </c>
      <c r="BB89" s="269" t="str">
        <f t="shared" si="68"/>
        <v/>
      </c>
      <c r="BC89" s="269" t="str">
        <f t="shared" si="68"/>
        <v/>
      </c>
      <c r="BD89" s="269" t="str">
        <f t="shared" si="68"/>
        <v/>
      </c>
      <c r="BE89" s="269" t="str">
        <f t="shared" si="68"/>
        <v/>
      </c>
      <c r="BF89" s="269" t="str">
        <f t="shared" si="68"/>
        <v/>
      </c>
      <c r="BG89" s="269" t="str">
        <f t="shared" si="68"/>
        <v/>
      </c>
      <c r="BH89" s="269" t="str">
        <f t="shared" si="68"/>
        <v/>
      </c>
      <c r="BI89" s="22"/>
    </row>
    <row r="90" spans="1:113" ht="16.2" customHeight="1" x14ac:dyDescent="0.3">
      <c r="B90" s="22"/>
      <c r="C90" s="4"/>
      <c r="D90" s="39"/>
      <c r="E90" s="136"/>
      <c r="F90" s="26"/>
      <c r="G90" s="26"/>
      <c r="H90" s="26"/>
      <c r="I90" s="26"/>
      <c r="J90" s="39"/>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138"/>
      <c r="AL90" s="138"/>
      <c r="AM90" s="138"/>
      <c r="AN90" s="138"/>
      <c r="AO90" s="138"/>
      <c r="AP90" s="138"/>
      <c r="AQ90" s="138"/>
      <c r="AR90" s="138"/>
      <c r="AS90" s="138"/>
      <c r="AT90" s="138"/>
      <c r="AU90" s="138"/>
      <c r="AV90" s="138"/>
      <c r="AW90" s="138"/>
      <c r="AX90" s="138"/>
      <c r="AY90" s="138"/>
      <c r="AZ90" s="138"/>
      <c r="BA90" s="138"/>
      <c r="BB90" s="138"/>
      <c r="BC90" s="138"/>
      <c r="BD90" s="138"/>
      <c r="BE90" s="138"/>
      <c r="BF90" s="138"/>
      <c r="BG90" s="138"/>
      <c r="BH90" s="138"/>
      <c r="BI90" s="22"/>
    </row>
    <row r="91" spans="1:113" ht="16.2" customHeight="1" x14ac:dyDescent="0.3">
      <c r="B91" s="22"/>
      <c r="C91" s="27" t="s">
        <v>282</v>
      </c>
      <c r="D91" s="39"/>
      <c r="E91" s="44" t="s">
        <v>530</v>
      </c>
      <c r="F91" s="26"/>
      <c r="G91" s="26"/>
      <c r="H91" s="26"/>
      <c r="I91" s="26"/>
      <c r="J91" s="39"/>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c r="AP91" s="87"/>
      <c r="AQ91" s="87"/>
      <c r="AR91" s="87"/>
      <c r="AS91" s="87"/>
      <c r="AT91" s="87"/>
      <c r="AU91" s="87"/>
      <c r="AV91" s="87"/>
      <c r="AW91" s="87"/>
      <c r="AX91" s="87"/>
      <c r="AY91" s="87"/>
      <c r="AZ91" s="87"/>
      <c r="BA91" s="87"/>
      <c r="BB91" s="87"/>
      <c r="BC91" s="87"/>
      <c r="BD91" s="87"/>
      <c r="BE91" s="87"/>
      <c r="BF91" s="87"/>
      <c r="BG91" s="87"/>
      <c r="BH91" s="87"/>
      <c r="BI91" s="22"/>
    </row>
    <row r="92" spans="1:113" ht="16.2" customHeight="1" x14ac:dyDescent="0.3">
      <c r="B92" s="22"/>
      <c r="C92" s="27" t="s">
        <v>283</v>
      </c>
      <c r="D92" s="39"/>
      <c r="E92" s="44" t="s">
        <v>69</v>
      </c>
      <c r="F92" s="26"/>
      <c r="G92" s="26"/>
      <c r="H92" s="26"/>
      <c r="I92" s="26"/>
      <c r="J92" s="39"/>
      <c r="K92" s="87"/>
      <c r="L92" s="87"/>
      <c r="M92" s="87"/>
      <c r="N92" s="87"/>
      <c r="O92" s="87"/>
      <c r="P92" s="87"/>
      <c r="Q92" s="87"/>
      <c r="R92" s="87"/>
      <c r="S92" s="87"/>
      <c r="T92" s="87"/>
      <c r="U92" s="87"/>
      <c r="V92" s="87"/>
      <c r="W92" s="87"/>
      <c r="X92" s="87"/>
      <c r="Y92" s="87"/>
      <c r="Z92" s="87"/>
      <c r="AA92" s="87"/>
      <c r="AB92" s="87"/>
      <c r="AC92" s="87"/>
      <c r="AD92" s="87"/>
      <c r="AE92" s="87"/>
      <c r="AF92" s="87"/>
      <c r="AG92" s="87"/>
      <c r="AH92" s="87"/>
      <c r="AI92" s="87"/>
      <c r="AJ92" s="87"/>
      <c r="AK92" s="87"/>
      <c r="AL92" s="87"/>
      <c r="AM92" s="87"/>
      <c r="AN92" s="87"/>
      <c r="AO92" s="87"/>
      <c r="AP92" s="87"/>
      <c r="AQ92" s="87"/>
      <c r="AR92" s="87"/>
      <c r="AS92" s="87"/>
      <c r="AT92" s="87"/>
      <c r="AU92" s="87"/>
      <c r="AV92" s="87"/>
      <c r="AW92" s="87"/>
      <c r="AX92" s="87"/>
      <c r="AY92" s="87"/>
      <c r="AZ92" s="87"/>
      <c r="BA92" s="87"/>
      <c r="BB92" s="87"/>
      <c r="BC92" s="87"/>
      <c r="BD92" s="87"/>
      <c r="BE92" s="87"/>
      <c r="BF92" s="87"/>
      <c r="BG92" s="87"/>
      <c r="BH92" s="87"/>
      <c r="BI92" s="22"/>
    </row>
    <row r="93" spans="1:113" ht="16.2" customHeight="1" x14ac:dyDescent="0.3">
      <c r="B93" s="22"/>
      <c r="C93" s="27" t="s">
        <v>306</v>
      </c>
      <c r="D93" s="39"/>
      <c r="E93" s="44" t="s">
        <v>69</v>
      </c>
      <c r="F93" s="26"/>
      <c r="G93" s="26"/>
      <c r="H93" s="26"/>
      <c r="I93" s="26"/>
      <c r="J93" s="39"/>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c r="AJ93" s="87"/>
      <c r="AK93" s="87"/>
      <c r="AL93" s="87"/>
      <c r="AM93" s="87"/>
      <c r="AN93" s="87"/>
      <c r="AO93" s="87"/>
      <c r="AP93" s="87"/>
      <c r="AQ93" s="87"/>
      <c r="AR93" s="87"/>
      <c r="AS93" s="87"/>
      <c r="AT93" s="87"/>
      <c r="AU93" s="87"/>
      <c r="AV93" s="87"/>
      <c r="AW93" s="87"/>
      <c r="AX93" s="87"/>
      <c r="AY93" s="87"/>
      <c r="AZ93" s="87"/>
      <c r="BA93" s="87"/>
      <c r="BB93" s="87"/>
      <c r="BC93" s="87"/>
      <c r="BD93" s="87"/>
      <c r="BE93" s="87"/>
      <c r="BF93" s="87"/>
      <c r="BG93" s="87"/>
      <c r="BH93" s="87"/>
      <c r="BI93" s="22"/>
    </row>
    <row r="94" spans="1:113" ht="16.2" customHeight="1" x14ac:dyDescent="0.3">
      <c r="B94" s="22"/>
      <c r="C94" s="4"/>
      <c r="D94" s="39"/>
      <c r="E94" s="136"/>
      <c r="F94" s="26"/>
      <c r="G94" s="26"/>
      <c r="H94" s="26"/>
      <c r="I94" s="26"/>
      <c r="J94" s="39"/>
      <c r="K94" s="138"/>
      <c r="L94" s="138"/>
      <c r="M94" s="138"/>
      <c r="N94" s="138"/>
      <c r="O94" s="138"/>
      <c r="P94" s="138"/>
      <c r="Q94" s="138"/>
      <c r="R94" s="138"/>
      <c r="S94" s="138"/>
      <c r="T94" s="138"/>
      <c r="U94" s="138"/>
      <c r="V94" s="138"/>
      <c r="W94" s="138"/>
      <c r="X94" s="138"/>
      <c r="Y94" s="138"/>
      <c r="Z94" s="138"/>
      <c r="AA94" s="138"/>
      <c r="AB94" s="138"/>
      <c r="AC94" s="138"/>
      <c r="AD94" s="138"/>
      <c r="AE94" s="138"/>
      <c r="AF94" s="138"/>
      <c r="AG94" s="138"/>
      <c r="AH94" s="138"/>
      <c r="AI94" s="138"/>
      <c r="AJ94" s="138"/>
      <c r="AK94" s="138"/>
      <c r="AL94" s="138"/>
      <c r="AM94" s="138"/>
      <c r="AN94" s="138"/>
      <c r="AO94" s="138"/>
      <c r="AP94" s="138"/>
      <c r="AQ94" s="138"/>
      <c r="AR94" s="138"/>
      <c r="AS94" s="138"/>
      <c r="AT94" s="138"/>
      <c r="AU94" s="138"/>
      <c r="AV94" s="138"/>
      <c r="AW94" s="138"/>
      <c r="AX94" s="138"/>
      <c r="AY94" s="138"/>
      <c r="AZ94" s="138"/>
      <c r="BA94" s="138"/>
      <c r="BB94" s="138"/>
      <c r="BC94" s="138"/>
      <c r="BD94" s="138"/>
      <c r="BE94" s="138"/>
      <c r="BF94" s="138"/>
      <c r="BG94" s="138"/>
      <c r="BH94" s="138"/>
      <c r="BI94" s="22"/>
    </row>
    <row r="95" spans="1:113" s="78" customFormat="1" ht="16.2" customHeight="1" x14ac:dyDescent="0.3">
      <c r="B95" s="74"/>
      <c r="C95" s="134" t="s">
        <v>280</v>
      </c>
      <c r="D95" s="75"/>
      <c r="E95" s="76" t="s">
        <v>69</v>
      </c>
      <c r="F95" s="77"/>
      <c r="G95" s="77"/>
      <c r="H95" s="77"/>
      <c r="I95" s="77"/>
      <c r="J95" s="75"/>
      <c r="K95" s="270" t="str">
        <f>IFERROR(K89+K91-K92-K93,"")</f>
        <v/>
      </c>
      <c r="L95" s="270" t="str">
        <f t="shared" ref="L95:BH95" si="69">IFERROR(L89+L91-L92-L93,"")</f>
        <v/>
      </c>
      <c r="M95" s="270" t="str">
        <f t="shared" si="69"/>
        <v/>
      </c>
      <c r="N95" s="270" t="str">
        <f t="shared" si="69"/>
        <v/>
      </c>
      <c r="O95" s="270" t="str">
        <f t="shared" si="69"/>
        <v/>
      </c>
      <c r="P95" s="270" t="str">
        <f t="shared" si="69"/>
        <v/>
      </c>
      <c r="Q95" s="270" t="str">
        <f t="shared" si="69"/>
        <v/>
      </c>
      <c r="R95" s="270" t="str">
        <f t="shared" si="69"/>
        <v/>
      </c>
      <c r="S95" s="270" t="str">
        <f t="shared" si="69"/>
        <v/>
      </c>
      <c r="T95" s="270" t="str">
        <f t="shared" si="69"/>
        <v/>
      </c>
      <c r="U95" s="270" t="str">
        <f t="shared" si="69"/>
        <v/>
      </c>
      <c r="V95" s="270" t="str">
        <f t="shared" si="69"/>
        <v/>
      </c>
      <c r="W95" s="270" t="str">
        <f t="shared" si="69"/>
        <v/>
      </c>
      <c r="X95" s="270" t="str">
        <f t="shared" si="69"/>
        <v/>
      </c>
      <c r="Y95" s="270" t="str">
        <f t="shared" si="69"/>
        <v/>
      </c>
      <c r="Z95" s="270" t="str">
        <f t="shared" si="69"/>
        <v/>
      </c>
      <c r="AA95" s="270" t="str">
        <f t="shared" si="69"/>
        <v/>
      </c>
      <c r="AB95" s="270" t="str">
        <f t="shared" si="69"/>
        <v/>
      </c>
      <c r="AC95" s="270" t="str">
        <f t="shared" si="69"/>
        <v/>
      </c>
      <c r="AD95" s="270" t="str">
        <f t="shared" si="69"/>
        <v/>
      </c>
      <c r="AE95" s="270" t="str">
        <f t="shared" si="69"/>
        <v/>
      </c>
      <c r="AF95" s="270" t="str">
        <f t="shared" si="69"/>
        <v/>
      </c>
      <c r="AG95" s="270" t="str">
        <f t="shared" si="69"/>
        <v/>
      </c>
      <c r="AH95" s="270" t="str">
        <f t="shared" si="69"/>
        <v/>
      </c>
      <c r="AI95" s="270" t="str">
        <f t="shared" si="69"/>
        <v/>
      </c>
      <c r="AJ95" s="270" t="str">
        <f t="shared" si="69"/>
        <v/>
      </c>
      <c r="AK95" s="270" t="str">
        <f t="shared" si="69"/>
        <v/>
      </c>
      <c r="AL95" s="270" t="str">
        <f t="shared" si="69"/>
        <v/>
      </c>
      <c r="AM95" s="270" t="str">
        <f t="shared" si="69"/>
        <v/>
      </c>
      <c r="AN95" s="270" t="str">
        <f t="shared" si="69"/>
        <v/>
      </c>
      <c r="AO95" s="270" t="str">
        <f t="shared" si="69"/>
        <v/>
      </c>
      <c r="AP95" s="270" t="str">
        <f t="shared" si="69"/>
        <v/>
      </c>
      <c r="AQ95" s="270" t="str">
        <f t="shared" si="69"/>
        <v/>
      </c>
      <c r="AR95" s="270" t="str">
        <f t="shared" si="69"/>
        <v/>
      </c>
      <c r="AS95" s="270" t="str">
        <f t="shared" si="69"/>
        <v/>
      </c>
      <c r="AT95" s="270" t="str">
        <f t="shared" si="69"/>
        <v/>
      </c>
      <c r="AU95" s="270" t="str">
        <f t="shared" si="69"/>
        <v/>
      </c>
      <c r="AV95" s="270" t="str">
        <f t="shared" si="69"/>
        <v/>
      </c>
      <c r="AW95" s="270" t="str">
        <f t="shared" si="69"/>
        <v/>
      </c>
      <c r="AX95" s="270" t="str">
        <f t="shared" si="69"/>
        <v/>
      </c>
      <c r="AY95" s="270" t="str">
        <f t="shared" si="69"/>
        <v/>
      </c>
      <c r="AZ95" s="270" t="str">
        <f t="shared" si="69"/>
        <v/>
      </c>
      <c r="BA95" s="270" t="str">
        <f t="shared" si="69"/>
        <v/>
      </c>
      <c r="BB95" s="270" t="str">
        <f t="shared" si="69"/>
        <v/>
      </c>
      <c r="BC95" s="270" t="str">
        <f t="shared" si="69"/>
        <v/>
      </c>
      <c r="BD95" s="270" t="str">
        <f t="shared" si="69"/>
        <v/>
      </c>
      <c r="BE95" s="270" t="str">
        <f t="shared" si="69"/>
        <v/>
      </c>
      <c r="BF95" s="270" t="str">
        <f t="shared" si="69"/>
        <v/>
      </c>
      <c r="BG95" s="270" t="str">
        <f t="shared" si="69"/>
        <v/>
      </c>
      <c r="BH95" s="270" t="str">
        <f t="shared" si="69"/>
        <v/>
      </c>
      <c r="BI95" s="74"/>
      <c r="BJ95" s="24"/>
      <c r="BK95" s="24"/>
      <c r="BL95" s="24"/>
      <c r="BM95" s="24"/>
      <c r="BN95" s="24"/>
      <c r="BO95" s="24"/>
      <c r="BP95" s="24"/>
      <c r="BQ95" s="24"/>
      <c r="BR95" s="24"/>
      <c r="BS95" s="24"/>
      <c r="BT95" s="24"/>
      <c r="BU95" s="24"/>
      <c r="BV95" s="24"/>
      <c r="BW95" s="24"/>
      <c r="BX95" s="24"/>
      <c r="BY95" s="24"/>
      <c r="BZ95" s="24"/>
      <c r="CA95" s="24"/>
      <c r="CB95" s="24"/>
      <c r="CC95" s="24"/>
      <c r="CD95" s="24"/>
      <c r="CE95" s="24"/>
      <c r="CF95" s="24"/>
      <c r="CG95" s="24"/>
      <c r="CH95" s="24"/>
      <c r="CI95" s="24"/>
      <c r="CJ95" s="24"/>
      <c r="CK95" s="24"/>
      <c r="CL95" s="24"/>
      <c r="CM95" s="24"/>
      <c r="CN95" s="24"/>
      <c r="CO95" s="24"/>
      <c r="CP95" s="24"/>
      <c r="CQ95" s="24"/>
      <c r="CR95" s="24"/>
      <c r="CS95" s="24"/>
      <c r="CT95" s="24"/>
      <c r="CU95" s="24"/>
      <c r="CV95" s="24"/>
      <c r="CW95" s="24"/>
      <c r="CX95" s="24"/>
      <c r="CY95" s="24"/>
      <c r="CZ95" s="24"/>
      <c r="DA95" s="24"/>
      <c r="DB95" s="24"/>
      <c r="DC95" s="24"/>
      <c r="DD95" s="24"/>
      <c r="DE95" s="24"/>
      <c r="DF95" s="24"/>
      <c r="DG95" s="24"/>
      <c r="DH95" s="24"/>
      <c r="DI95" s="24"/>
    </row>
    <row r="96" spans="1:113" s="78" customFormat="1" ht="16.2" customHeight="1" x14ac:dyDescent="0.3">
      <c r="B96" s="74"/>
      <c r="C96" s="134" t="s">
        <v>103</v>
      </c>
      <c r="D96" s="75"/>
      <c r="E96" s="76" t="s">
        <v>69</v>
      </c>
      <c r="F96" s="77"/>
      <c r="G96" s="77"/>
      <c r="H96" s="77"/>
      <c r="I96" s="77"/>
      <c r="J96" s="75"/>
      <c r="K96" s="270" t="str">
        <f>K95</f>
        <v/>
      </c>
      <c r="L96" s="270" t="str">
        <f>IFERROR(K96+L95,"")</f>
        <v/>
      </c>
      <c r="M96" s="270" t="str">
        <f t="shared" ref="M96:BH96" si="70">IFERROR(L96+M95,"")</f>
        <v/>
      </c>
      <c r="N96" s="270" t="str">
        <f t="shared" si="70"/>
        <v/>
      </c>
      <c r="O96" s="270" t="str">
        <f t="shared" si="70"/>
        <v/>
      </c>
      <c r="P96" s="270" t="str">
        <f t="shared" si="70"/>
        <v/>
      </c>
      <c r="Q96" s="270" t="str">
        <f t="shared" si="70"/>
        <v/>
      </c>
      <c r="R96" s="270" t="str">
        <f t="shared" si="70"/>
        <v/>
      </c>
      <c r="S96" s="270" t="str">
        <f t="shared" si="70"/>
        <v/>
      </c>
      <c r="T96" s="270" t="str">
        <f t="shared" si="70"/>
        <v/>
      </c>
      <c r="U96" s="270" t="str">
        <f t="shared" si="70"/>
        <v/>
      </c>
      <c r="V96" s="270" t="str">
        <f t="shared" si="70"/>
        <v/>
      </c>
      <c r="W96" s="270" t="str">
        <f t="shared" si="70"/>
        <v/>
      </c>
      <c r="X96" s="270" t="str">
        <f t="shared" si="70"/>
        <v/>
      </c>
      <c r="Y96" s="270" t="str">
        <f t="shared" si="70"/>
        <v/>
      </c>
      <c r="Z96" s="270" t="str">
        <f t="shared" si="70"/>
        <v/>
      </c>
      <c r="AA96" s="270" t="str">
        <f t="shared" si="70"/>
        <v/>
      </c>
      <c r="AB96" s="270" t="str">
        <f t="shared" si="70"/>
        <v/>
      </c>
      <c r="AC96" s="270" t="str">
        <f t="shared" si="70"/>
        <v/>
      </c>
      <c r="AD96" s="270" t="str">
        <f t="shared" si="70"/>
        <v/>
      </c>
      <c r="AE96" s="270" t="str">
        <f t="shared" si="70"/>
        <v/>
      </c>
      <c r="AF96" s="270" t="str">
        <f t="shared" si="70"/>
        <v/>
      </c>
      <c r="AG96" s="270" t="str">
        <f t="shared" si="70"/>
        <v/>
      </c>
      <c r="AH96" s="270" t="str">
        <f t="shared" si="70"/>
        <v/>
      </c>
      <c r="AI96" s="270" t="str">
        <f t="shared" si="70"/>
        <v/>
      </c>
      <c r="AJ96" s="270" t="str">
        <f t="shared" si="70"/>
        <v/>
      </c>
      <c r="AK96" s="270" t="str">
        <f t="shared" si="70"/>
        <v/>
      </c>
      <c r="AL96" s="270" t="str">
        <f t="shared" si="70"/>
        <v/>
      </c>
      <c r="AM96" s="270" t="str">
        <f t="shared" si="70"/>
        <v/>
      </c>
      <c r="AN96" s="270" t="str">
        <f t="shared" si="70"/>
        <v/>
      </c>
      <c r="AO96" s="270" t="str">
        <f t="shared" si="70"/>
        <v/>
      </c>
      <c r="AP96" s="270" t="str">
        <f t="shared" si="70"/>
        <v/>
      </c>
      <c r="AQ96" s="270" t="str">
        <f t="shared" si="70"/>
        <v/>
      </c>
      <c r="AR96" s="270" t="str">
        <f t="shared" si="70"/>
        <v/>
      </c>
      <c r="AS96" s="270" t="str">
        <f t="shared" si="70"/>
        <v/>
      </c>
      <c r="AT96" s="270" t="str">
        <f t="shared" si="70"/>
        <v/>
      </c>
      <c r="AU96" s="270" t="str">
        <f t="shared" si="70"/>
        <v/>
      </c>
      <c r="AV96" s="270" t="str">
        <f t="shared" si="70"/>
        <v/>
      </c>
      <c r="AW96" s="270" t="str">
        <f t="shared" si="70"/>
        <v/>
      </c>
      <c r="AX96" s="270" t="str">
        <f t="shared" si="70"/>
        <v/>
      </c>
      <c r="AY96" s="270" t="str">
        <f t="shared" si="70"/>
        <v/>
      </c>
      <c r="AZ96" s="270" t="str">
        <f t="shared" si="70"/>
        <v/>
      </c>
      <c r="BA96" s="270" t="str">
        <f t="shared" si="70"/>
        <v/>
      </c>
      <c r="BB96" s="270" t="str">
        <f t="shared" si="70"/>
        <v/>
      </c>
      <c r="BC96" s="270" t="str">
        <f t="shared" si="70"/>
        <v/>
      </c>
      <c r="BD96" s="270" t="str">
        <f t="shared" si="70"/>
        <v/>
      </c>
      <c r="BE96" s="270" t="str">
        <f t="shared" si="70"/>
        <v/>
      </c>
      <c r="BF96" s="270" t="str">
        <f t="shared" si="70"/>
        <v/>
      </c>
      <c r="BG96" s="270" t="str">
        <f t="shared" si="70"/>
        <v/>
      </c>
      <c r="BH96" s="270" t="str">
        <f t="shared" si="70"/>
        <v/>
      </c>
      <c r="BI96" s="74"/>
      <c r="BJ96" s="24"/>
      <c r="BK96" s="24"/>
      <c r="BL96" s="24"/>
      <c r="BM96" s="24"/>
      <c r="BN96" s="24"/>
      <c r="BO96" s="24"/>
      <c r="BP96" s="24"/>
      <c r="BQ96" s="24"/>
      <c r="BR96" s="24"/>
      <c r="BS96" s="24"/>
      <c r="BT96" s="24"/>
      <c r="BU96" s="24"/>
      <c r="BV96" s="24"/>
      <c r="BW96" s="24"/>
      <c r="BX96" s="24"/>
      <c r="BY96" s="24"/>
      <c r="BZ96" s="24"/>
      <c r="CA96" s="24"/>
      <c r="CB96" s="24"/>
      <c r="CC96" s="24"/>
      <c r="CD96" s="24"/>
      <c r="CE96" s="24"/>
      <c r="CF96" s="24"/>
      <c r="CG96" s="24"/>
      <c r="CH96" s="24"/>
      <c r="CI96" s="24"/>
      <c r="CJ96" s="24"/>
      <c r="CK96" s="24"/>
      <c r="CL96" s="24"/>
      <c r="CM96" s="24"/>
      <c r="CN96" s="24"/>
      <c r="CO96" s="24"/>
      <c r="CP96" s="24"/>
      <c r="CQ96" s="24"/>
      <c r="CR96" s="24"/>
      <c r="CS96" s="24"/>
      <c r="CT96" s="24"/>
      <c r="CU96" s="24"/>
      <c r="CV96" s="24"/>
      <c r="CW96" s="24"/>
      <c r="CX96" s="24"/>
      <c r="CY96" s="24"/>
      <c r="CZ96" s="24"/>
      <c r="DA96" s="24"/>
      <c r="DB96" s="24"/>
      <c r="DC96" s="24"/>
      <c r="DD96" s="24"/>
      <c r="DE96" s="24"/>
      <c r="DF96" s="24"/>
      <c r="DG96" s="24"/>
      <c r="DH96" s="24"/>
      <c r="DI96" s="24"/>
    </row>
    <row r="97" spans="2:61" ht="17.399999999999999" customHeight="1" x14ac:dyDescent="0.3">
      <c r="B97" s="22"/>
      <c r="C97" s="51"/>
      <c r="D97" s="26"/>
      <c r="E97" s="26"/>
      <c r="F97" s="26"/>
      <c r="G97" s="26"/>
      <c r="H97" s="26"/>
      <c r="I97" s="26"/>
      <c r="J97" s="39"/>
      <c r="K97" s="40"/>
      <c r="L97" s="40"/>
      <c r="M97" s="40"/>
      <c r="N97" s="40"/>
      <c r="O97" s="40"/>
      <c r="P97" s="40"/>
      <c r="Q97" s="40"/>
      <c r="R97" s="40"/>
      <c r="S97" s="40"/>
      <c r="T97" s="40"/>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0"/>
      <c r="AS97" s="40"/>
      <c r="AT97" s="40"/>
      <c r="AU97" s="40"/>
      <c r="AV97" s="40"/>
      <c r="AW97" s="40"/>
      <c r="AX97" s="40"/>
      <c r="AY97" s="40"/>
      <c r="AZ97" s="40"/>
      <c r="BA97" s="40"/>
      <c r="BB97" s="40"/>
      <c r="BC97" s="40"/>
      <c r="BD97" s="40"/>
      <c r="BE97" s="40"/>
      <c r="BF97" s="40"/>
      <c r="BG97" s="40"/>
      <c r="BH97" s="40"/>
      <c r="BI97" s="22"/>
    </row>
    <row r="98" spans="2:61" ht="13.8" x14ac:dyDescent="0.3">
      <c r="B98" s="22"/>
      <c r="C98" s="126" t="s">
        <v>269</v>
      </c>
      <c r="D98" s="22"/>
      <c r="E98" s="233">
        <f>IF(NOT(K96=""),COUNTIF(K96:BH96,"&gt;=0"),0)</f>
        <v>0</v>
      </c>
      <c r="F98" s="40"/>
      <c r="G98" s="40"/>
      <c r="H98" s="40"/>
      <c r="I98" s="40"/>
      <c r="J98" s="40"/>
      <c r="K98" s="40"/>
      <c r="L98" s="40"/>
      <c r="M98" s="40"/>
      <c r="N98" s="40"/>
      <c r="O98" s="40"/>
      <c r="P98" s="40"/>
      <c r="Q98" s="40"/>
      <c r="R98" s="40"/>
      <c r="S98" s="40"/>
      <c r="T98" s="40"/>
      <c r="U98" s="40"/>
      <c r="V98" s="40"/>
      <c r="W98" s="40"/>
      <c r="X98" s="40"/>
      <c r="Y98" s="40"/>
      <c r="Z98" s="40"/>
      <c r="AA98" s="40"/>
      <c r="AB98" s="40"/>
      <c r="AC98" s="40"/>
      <c r="AD98" s="40"/>
      <c r="AE98" s="40"/>
      <c r="AF98" s="40"/>
      <c r="AG98" s="40"/>
      <c r="AH98" s="40"/>
      <c r="AI98" s="40"/>
      <c r="AJ98" s="40"/>
      <c r="AK98" s="40"/>
      <c r="AL98" s="40"/>
      <c r="AM98" s="40"/>
      <c r="AN98" s="40"/>
      <c r="AO98" s="40"/>
      <c r="AP98" s="40"/>
      <c r="AQ98" s="40"/>
      <c r="AR98" s="40"/>
      <c r="AS98" s="40"/>
      <c r="AT98" s="40"/>
      <c r="AU98" s="40"/>
      <c r="AV98" s="40"/>
      <c r="AW98" s="40"/>
      <c r="AX98" s="40"/>
      <c r="AY98" s="40"/>
      <c r="AZ98" s="40"/>
      <c r="BA98" s="40"/>
      <c r="BB98" s="40"/>
      <c r="BC98" s="40"/>
      <c r="BD98" s="40"/>
      <c r="BE98" s="40"/>
      <c r="BF98" s="40"/>
      <c r="BG98" s="40"/>
      <c r="BH98" s="40"/>
      <c r="BI98" s="22"/>
    </row>
    <row r="99" spans="2:61" ht="13.8" x14ac:dyDescent="0.3">
      <c r="B99" s="22"/>
      <c r="C99" s="126" t="s">
        <v>270</v>
      </c>
      <c r="D99" s="22"/>
      <c r="E99" s="233">
        <f>IF(NOT(K96=""),COUNTIF(K96:BH96,"&lt;0"),0)</f>
        <v>0</v>
      </c>
      <c r="F99" s="40"/>
      <c r="G99" s="40"/>
      <c r="H99" s="40"/>
      <c r="I99" s="40"/>
      <c r="J99" s="40"/>
      <c r="K99" s="40"/>
      <c r="L99" s="40"/>
      <c r="M99" s="40"/>
      <c r="N99" s="40"/>
      <c r="O99" s="40"/>
      <c r="P99" s="40"/>
      <c r="Q99" s="40"/>
      <c r="R99" s="40"/>
      <c r="S99" s="40"/>
      <c r="T99" s="40"/>
      <c r="U99" s="40"/>
      <c r="V99" s="40"/>
      <c r="W99" s="40"/>
      <c r="X99" s="40"/>
      <c r="Y99" s="40"/>
      <c r="Z99" s="40"/>
      <c r="AA99" s="40"/>
      <c r="AB99" s="40"/>
      <c r="AC99" s="40"/>
      <c r="AD99" s="40"/>
      <c r="AE99" s="40"/>
      <c r="AF99" s="40"/>
      <c r="AG99" s="40"/>
      <c r="AH99" s="40"/>
      <c r="AI99" s="40"/>
      <c r="AJ99" s="40"/>
      <c r="AK99" s="40"/>
      <c r="AL99" s="40"/>
      <c r="AM99" s="40"/>
      <c r="AN99" s="40"/>
      <c r="AO99" s="40"/>
      <c r="AP99" s="40"/>
      <c r="AQ99" s="40"/>
      <c r="AR99" s="40"/>
      <c r="AS99" s="40"/>
      <c r="AT99" s="40"/>
      <c r="AU99" s="40"/>
      <c r="AV99" s="40"/>
      <c r="AW99" s="40"/>
      <c r="AX99" s="40"/>
      <c r="AY99" s="40"/>
      <c r="AZ99" s="40"/>
      <c r="BA99" s="40"/>
      <c r="BB99" s="40"/>
      <c r="BC99" s="40"/>
      <c r="BD99" s="40"/>
      <c r="BE99" s="40"/>
      <c r="BF99" s="40"/>
      <c r="BG99" s="40"/>
      <c r="BH99" s="40"/>
      <c r="BI99" s="22"/>
    </row>
    <row r="100" spans="2:61" x14ac:dyDescent="0.3">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c r="AP100" s="22"/>
      <c r="AQ100" s="22"/>
      <c r="AR100" s="22"/>
      <c r="AS100" s="22"/>
      <c r="AT100" s="22"/>
      <c r="AU100" s="22"/>
      <c r="AV100" s="22"/>
      <c r="AW100" s="22"/>
      <c r="AX100" s="22"/>
      <c r="AY100" s="22"/>
      <c r="AZ100" s="22"/>
      <c r="BA100" s="22"/>
      <c r="BB100" s="22"/>
      <c r="BC100" s="22"/>
      <c r="BD100" s="22"/>
      <c r="BE100" s="22"/>
      <c r="BF100" s="22"/>
      <c r="BG100" s="22"/>
      <c r="BH100" s="22"/>
      <c r="BI100" s="22"/>
    </row>
  </sheetData>
  <sheetProtection algorithmName="SHA-512" hashValue="Xrn+0BWkW8SP1hGzBULtMp1F4YBCvvPl3tFOrRzfZNSBWGTKFETlavxh/EDCnFMfkDdcjJ34Ao0C+HwAirCVzw==" saltValue="kYTxWtzWFGnzoshD1OSpIQ==" spinCount="100000" sheet="1" objects="1" scenarios="1" formatCells="0" formatColumns="0" formatRows="0" insertColumns="0" insertRows="0"/>
  <conditionalFormatting sqref="E98">
    <cfRule type="cellIs" dxfId="1" priority="2" operator="greaterThan">
      <formula>0</formula>
    </cfRule>
  </conditionalFormatting>
  <conditionalFormatting sqref="E99">
    <cfRule type="cellIs" dxfId="0" priority="1" operator="greaterThan">
      <formula>0</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0B0E8-63A2-4F93-AF61-6F031DB6959F}">
  <dimension ref="B2:I129"/>
  <sheetViews>
    <sheetView topLeftCell="A73" workbookViewId="0">
      <selection activeCell="K13" sqref="K13"/>
    </sheetView>
  </sheetViews>
  <sheetFormatPr defaultColWidth="8.88671875" defaultRowHeight="14.4" x14ac:dyDescent="0.3"/>
  <cols>
    <col min="1" max="1" width="8.88671875" style="11"/>
    <col min="2" max="2" width="7" style="11" customWidth="1"/>
    <col min="3" max="3" width="48.109375" style="11" customWidth="1"/>
    <col min="4" max="4" width="4.88671875" style="11" customWidth="1"/>
    <col min="5" max="5" width="8.88671875" style="11"/>
    <col min="6" max="6" width="3.6640625" style="11" customWidth="1"/>
    <col min="7" max="7" width="19.6640625" style="11" customWidth="1"/>
    <col min="8" max="8" width="18.44140625" style="11" customWidth="1"/>
    <col min="9" max="9" width="6.5546875" style="11" customWidth="1"/>
    <col min="10" max="12" width="8.88671875" style="11"/>
    <col min="13" max="13" width="13" style="11" customWidth="1"/>
    <col min="14" max="16384" width="8.88671875" style="11"/>
  </cols>
  <sheetData>
    <row r="2" spans="2:9" x14ac:dyDescent="0.3">
      <c r="B2" s="10"/>
      <c r="C2" s="10"/>
      <c r="D2" s="10"/>
      <c r="E2" s="10"/>
      <c r="F2" s="10"/>
      <c r="G2" s="10"/>
      <c r="H2" s="10"/>
      <c r="I2" s="10"/>
    </row>
    <row r="3" spans="2:9" ht="15.6" x14ac:dyDescent="0.3">
      <c r="B3" s="10"/>
      <c r="C3" s="104" t="s">
        <v>120</v>
      </c>
      <c r="D3" s="1"/>
      <c r="E3" s="2"/>
      <c r="F3" s="2"/>
      <c r="G3" s="1"/>
      <c r="H3" s="1"/>
      <c r="I3" s="10"/>
    </row>
    <row r="4" spans="2:9" x14ac:dyDescent="0.3">
      <c r="B4" s="10"/>
      <c r="C4" s="3"/>
      <c r="D4" s="3"/>
      <c r="E4" s="106"/>
      <c r="F4" s="106"/>
      <c r="G4" s="3"/>
      <c r="H4" s="3"/>
      <c r="I4" s="10"/>
    </row>
    <row r="5" spans="2:9" x14ac:dyDescent="0.3">
      <c r="B5" s="10"/>
      <c r="C5" s="20" t="s">
        <v>39</v>
      </c>
      <c r="D5" s="3"/>
      <c r="E5" s="106"/>
      <c r="F5" s="106"/>
      <c r="G5" s="106"/>
      <c r="H5" s="106"/>
      <c r="I5" s="10"/>
    </row>
    <row r="6" spans="2:9" x14ac:dyDescent="0.3">
      <c r="B6" s="10"/>
      <c r="C6" s="20"/>
      <c r="D6" s="3"/>
      <c r="E6" s="106"/>
      <c r="F6" s="106"/>
      <c r="G6" s="3"/>
      <c r="H6" s="3"/>
      <c r="I6" s="10"/>
    </row>
    <row r="7" spans="2:9" x14ac:dyDescent="0.3">
      <c r="B7" s="10"/>
      <c r="C7" s="105" t="s">
        <v>38</v>
      </c>
      <c r="D7" s="3"/>
      <c r="E7" s="61"/>
      <c r="F7" s="61"/>
      <c r="G7" s="101" t="s">
        <v>40</v>
      </c>
      <c r="H7" s="101" t="s">
        <v>34</v>
      </c>
      <c r="I7" s="10"/>
    </row>
    <row r="8" spans="2:9" x14ac:dyDescent="0.3">
      <c r="B8" s="10"/>
      <c r="C8" s="4"/>
      <c r="D8" s="3"/>
      <c r="E8" s="106"/>
      <c r="F8" s="106"/>
      <c r="G8" s="3"/>
      <c r="H8" s="3"/>
      <c r="I8" s="10"/>
    </row>
    <row r="9" spans="2:9" x14ac:dyDescent="0.3">
      <c r="B9" s="10"/>
      <c r="C9" s="16" t="s">
        <v>19</v>
      </c>
      <c r="D9" s="3"/>
      <c r="E9" s="106"/>
      <c r="F9" s="106"/>
      <c r="G9" s="110"/>
      <c r="H9" s="110"/>
      <c r="I9" s="10"/>
    </row>
    <row r="10" spans="2:9" x14ac:dyDescent="0.3">
      <c r="B10" s="10"/>
      <c r="C10" s="19" t="s">
        <v>127</v>
      </c>
      <c r="D10" s="3"/>
      <c r="E10" s="106"/>
      <c r="F10" s="106"/>
      <c r="G10" s="111"/>
      <c r="H10" s="111"/>
      <c r="I10" s="10"/>
    </row>
    <row r="11" spans="2:9" x14ac:dyDescent="0.3">
      <c r="B11" s="10"/>
      <c r="C11" s="5" t="s">
        <v>121</v>
      </c>
      <c r="D11" s="3"/>
      <c r="E11" s="106" t="s">
        <v>20</v>
      </c>
      <c r="F11" s="106"/>
      <c r="G11" s="21"/>
      <c r="H11" s="21"/>
      <c r="I11" s="10"/>
    </row>
    <row r="12" spans="2:9" x14ac:dyDescent="0.3">
      <c r="B12" s="10"/>
      <c r="C12" s="5" t="s">
        <v>122</v>
      </c>
      <c r="D12" s="3"/>
      <c r="E12" s="106" t="s">
        <v>20</v>
      </c>
      <c r="F12" s="106"/>
      <c r="G12" s="21"/>
      <c r="H12" s="21"/>
      <c r="I12" s="10"/>
    </row>
    <row r="13" spans="2:9" ht="41.4" x14ac:dyDescent="0.3">
      <c r="B13" s="10"/>
      <c r="C13" s="5" t="s">
        <v>123</v>
      </c>
      <c r="D13" s="3"/>
      <c r="E13" s="106" t="s">
        <v>20</v>
      </c>
      <c r="F13" s="106"/>
      <c r="G13" s="21"/>
      <c r="H13" s="21"/>
      <c r="I13" s="10"/>
    </row>
    <row r="14" spans="2:9" x14ac:dyDescent="0.3">
      <c r="B14" s="10"/>
      <c r="C14" s="5" t="s">
        <v>124</v>
      </c>
      <c r="D14" s="3"/>
      <c r="E14" s="106" t="s">
        <v>20</v>
      </c>
      <c r="F14" s="106"/>
      <c r="G14" s="21"/>
      <c r="H14" s="21"/>
      <c r="I14" s="10"/>
    </row>
    <row r="15" spans="2:9" ht="27.6" x14ac:dyDescent="0.3">
      <c r="B15" s="10"/>
      <c r="C15" s="5" t="s">
        <v>125</v>
      </c>
      <c r="D15" s="3"/>
      <c r="E15" s="106" t="s">
        <v>20</v>
      </c>
      <c r="F15" s="106"/>
      <c r="G15" s="21"/>
      <c r="H15" s="21"/>
      <c r="I15" s="10"/>
    </row>
    <row r="16" spans="2:9" x14ac:dyDescent="0.3">
      <c r="B16" s="10"/>
      <c r="C16" s="5" t="s">
        <v>126</v>
      </c>
      <c r="D16" s="3"/>
      <c r="E16" s="106" t="s">
        <v>20</v>
      </c>
      <c r="F16" s="106"/>
      <c r="G16" s="21"/>
      <c r="H16" s="21"/>
      <c r="I16" s="10"/>
    </row>
    <row r="17" spans="2:9" x14ac:dyDescent="0.3">
      <c r="B17" s="10"/>
      <c r="C17" s="6" t="s">
        <v>68</v>
      </c>
      <c r="D17" s="3"/>
      <c r="E17" s="106"/>
      <c r="F17" s="106"/>
      <c r="G17" s="129">
        <f>SUM(G11:G16)</f>
        <v>0</v>
      </c>
      <c r="H17" s="129">
        <f>SUM(H11:H16)</f>
        <v>0</v>
      </c>
      <c r="I17" s="10"/>
    </row>
    <row r="18" spans="2:9" x14ac:dyDescent="0.3">
      <c r="B18" s="10"/>
      <c r="C18" s="19" t="s">
        <v>128</v>
      </c>
      <c r="D18" s="3"/>
      <c r="E18" s="106"/>
      <c r="F18" s="106"/>
      <c r="G18" s="112"/>
      <c r="H18" s="112"/>
      <c r="I18" s="10"/>
    </row>
    <row r="19" spans="2:9" x14ac:dyDescent="0.3">
      <c r="B19" s="10"/>
      <c r="C19" s="5" t="s">
        <v>129</v>
      </c>
      <c r="D19" s="3"/>
      <c r="E19" s="106" t="s">
        <v>20</v>
      </c>
      <c r="F19" s="106"/>
      <c r="G19" s="113"/>
      <c r="H19" s="113"/>
      <c r="I19" s="10"/>
    </row>
    <row r="20" spans="2:9" x14ac:dyDescent="0.3">
      <c r="B20" s="10"/>
      <c r="C20" s="5" t="s">
        <v>130</v>
      </c>
      <c r="D20" s="3"/>
      <c r="E20" s="106" t="s">
        <v>20</v>
      </c>
      <c r="F20" s="106"/>
      <c r="G20" s="113"/>
      <c r="H20" s="113"/>
      <c r="I20" s="10"/>
    </row>
    <row r="21" spans="2:9" x14ac:dyDescent="0.3">
      <c r="B21" s="10"/>
      <c r="C21" s="5" t="s">
        <v>131</v>
      </c>
      <c r="D21" s="3"/>
      <c r="E21" s="106" t="s">
        <v>20</v>
      </c>
      <c r="F21" s="106"/>
      <c r="G21" s="113"/>
      <c r="H21" s="113"/>
      <c r="I21" s="10"/>
    </row>
    <row r="22" spans="2:9" x14ac:dyDescent="0.3">
      <c r="B22" s="10"/>
      <c r="C22" s="5" t="s">
        <v>132</v>
      </c>
      <c r="D22" s="3"/>
      <c r="E22" s="106" t="s">
        <v>20</v>
      </c>
      <c r="F22" s="106"/>
      <c r="G22" s="113"/>
      <c r="H22" s="113"/>
      <c r="I22" s="10"/>
    </row>
    <row r="23" spans="2:9" x14ac:dyDescent="0.3">
      <c r="B23" s="10"/>
      <c r="C23" s="5" t="s">
        <v>133</v>
      </c>
      <c r="D23" s="3"/>
      <c r="E23" s="106" t="s">
        <v>20</v>
      </c>
      <c r="F23" s="106"/>
      <c r="G23" s="113"/>
      <c r="H23" s="113"/>
      <c r="I23" s="10"/>
    </row>
    <row r="24" spans="2:9" x14ac:dyDescent="0.3">
      <c r="B24" s="10"/>
      <c r="C24" s="5" t="s">
        <v>134</v>
      </c>
      <c r="D24" s="3"/>
      <c r="E24" s="106" t="s">
        <v>20</v>
      </c>
      <c r="F24" s="106"/>
      <c r="G24" s="113"/>
      <c r="H24" s="113"/>
      <c r="I24" s="10"/>
    </row>
    <row r="25" spans="2:9" ht="27.6" x14ac:dyDescent="0.3">
      <c r="B25" s="10"/>
      <c r="C25" s="5" t="s">
        <v>135</v>
      </c>
      <c r="D25" s="3"/>
      <c r="E25" s="106" t="s">
        <v>20</v>
      </c>
      <c r="F25" s="106"/>
      <c r="G25" s="113"/>
      <c r="H25" s="113"/>
      <c r="I25" s="10"/>
    </row>
    <row r="26" spans="2:9" x14ac:dyDescent="0.3">
      <c r="B26" s="10"/>
      <c r="C26" s="5" t="s">
        <v>136</v>
      </c>
      <c r="D26" s="3"/>
      <c r="E26" s="106" t="s">
        <v>20</v>
      </c>
      <c r="F26" s="106"/>
      <c r="G26" s="113"/>
      <c r="H26" s="113"/>
      <c r="I26" s="10"/>
    </row>
    <row r="27" spans="2:9" x14ac:dyDescent="0.3">
      <c r="B27" s="10"/>
      <c r="C27" s="5" t="s">
        <v>137</v>
      </c>
      <c r="D27" s="3"/>
      <c r="E27" s="106" t="s">
        <v>20</v>
      </c>
      <c r="F27" s="106"/>
      <c r="G27" s="113"/>
      <c r="H27" s="113"/>
      <c r="I27" s="10"/>
    </row>
    <row r="28" spans="2:9" x14ac:dyDescent="0.3">
      <c r="B28" s="10"/>
      <c r="C28" s="6" t="s">
        <v>68</v>
      </c>
      <c r="D28" s="3"/>
      <c r="E28" s="106"/>
      <c r="F28" s="106"/>
      <c r="G28" s="129">
        <f>SUM(G19:G27)</f>
        <v>0</v>
      </c>
      <c r="H28" s="129">
        <f>SUM(H19:H27)</f>
        <v>0</v>
      </c>
      <c r="I28" s="10"/>
    </row>
    <row r="29" spans="2:9" x14ac:dyDescent="0.3">
      <c r="B29" s="10"/>
      <c r="C29" s="13" t="s">
        <v>138</v>
      </c>
      <c r="D29" s="3"/>
      <c r="E29" s="106"/>
      <c r="F29" s="106"/>
      <c r="G29" s="112"/>
      <c r="H29" s="112"/>
      <c r="I29" s="10"/>
    </row>
    <row r="30" spans="2:9" x14ac:dyDescent="0.3">
      <c r="B30" s="10"/>
      <c r="C30" s="5" t="s">
        <v>139</v>
      </c>
      <c r="D30" s="3"/>
      <c r="E30" s="106" t="s">
        <v>20</v>
      </c>
      <c r="F30" s="106"/>
      <c r="G30" s="113"/>
      <c r="H30" s="113"/>
      <c r="I30" s="10"/>
    </row>
    <row r="31" spans="2:9" x14ac:dyDescent="0.3">
      <c r="B31" s="10"/>
      <c r="C31" s="5" t="s">
        <v>140</v>
      </c>
      <c r="D31" s="3"/>
      <c r="E31" s="106" t="s">
        <v>20</v>
      </c>
      <c r="F31" s="106"/>
      <c r="G31" s="113"/>
      <c r="H31" s="113"/>
      <c r="I31" s="10"/>
    </row>
    <row r="32" spans="2:9" ht="27.6" x14ac:dyDescent="0.3">
      <c r="B32" s="10"/>
      <c r="C32" s="5" t="s">
        <v>141</v>
      </c>
      <c r="D32" s="3"/>
      <c r="E32" s="106" t="s">
        <v>20</v>
      </c>
      <c r="F32" s="106"/>
      <c r="G32" s="113"/>
      <c r="H32" s="113"/>
      <c r="I32" s="10"/>
    </row>
    <row r="33" spans="2:9" ht="27.6" x14ac:dyDescent="0.3">
      <c r="B33" s="10"/>
      <c r="C33" s="5" t="s">
        <v>142</v>
      </c>
      <c r="D33" s="3"/>
      <c r="E33" s="106" t="s">
        <v>20</v>
      </c>
      <c r="F33" s="106"/>
      <c r="G33" s="113"/>
      <c r="H33" s="113"/>
      <c r="I33" s="10"/>
    </row>
    <row r="34" spans="2:9" x14ac:dyDescent="0.3">
      <c r="B34" s="10"/>
      <c r="C34" s="5" t="s">
        <v>143</v>
      </c>
      <c r="D34" s="3"/>
      <c r="E34" s="106" t="s">
        <v>20</v>
      </c>
      <c r="F34" s="106"/>
      <c r="G34" s="113"/>
      <c r="H34" s="113"/>
      <c r="I34" s="10"/>
    </row>
    <row r="35" spans="2:9" x14ac:dyDescent="0.3">
      <c r="B35" s="10"/>
      <c r="C35" s="5" t="s">
        <v>144</v>
      </c>
      <c r="D35" s="3"/>
      <c r="E35" s="106" t="s">
        <v>20</v>
      </c>
      <c r="F35" s="106"/>
      <c r="G35" s="21"/>
      <c r="H35" s="21"/>
      <c r="I35" s="10"/>
    </row>
    <row r="36" spans="2:9" x14ac:dyDescent="0.3">
      <c r="B36" s="10"/>
      <c r="C36" s="6" t="s">
        <v>68</v>
      </c>
      <c r="D36" s="3"/>
      <c r="E36" s="106"/>
      <c r="F36" s="106"/>
      <c r="G36" s="130">
        <f>SUM(G30:G35)</f>
        <v>0</v>
      </c>
      <c r="H36" s="130">
        <f>SUM(H30:H35)</f>
        <v>0</v>
      </c>
      <c r="I36" s="10"/>
    </row>
    <row r="37" spans="2:9" ht="15.6" x14ac:dyDescent="0.3">
      <c r="B37" s="10"/>
      <c r="C37" s="109" t="s">
        <v>21</v>
      </c>
      <c r="D37" s="3"/>
      <c r="E37" s="106"/>
      <c r="F37" s="106"/>
      <c r="G37" s="108">
        <f>G17+G28+G36</f>
        <v>0</v>
      </c>
      <c r="H37" s="108">
        <f>H17+H28+H36</f>
        <v>0</v>
      </c>
      <c r="I37" s="10"/>
    </row>
    <row r="38" spans="2:9" x14ac:dyDescent="0.3">
      <c r="B38" s="10"/>
      <c r="C38" s="103" t="s">
        <v>22</v>
      </c>
      <c r="D38" s="3"/>
      <c r="E38" s="106"/>
      <c r="F38" s="106"/>
      <c r="G38" s="111"/>
      <c r="H38" s="111"/>
      <c r="I38" s="10"/>
    </row>
    <row r="39" spans="2:9" x14ac:dyDescent="0.3">
      <c r="B39" s="10"/>
      <c r="C39" s="13" t="s">
        <v>145</v>
      </c>
      <c r="D39" s="3"/>
      <c r="E39" s="106"/>
      <c r="F39" s="106"/>
      <c r="G39" s="114"/>
      <c r="H39" s="114"/>
      <c r="I39" s="10"/>
    </row>
    <row r="40" spans="2:9" x14ac:dyDescent="0.3">
      <c r="B40" s="10"/>
      <c r="C40" s="5" t="s">
        <v>146</v>
      </c>
      <c r="D40" s="3"/>
      <c r="E40" s="106" t="s">
        <v>20</v>
      </c>
      <c r="F40" s="106"/>
      <c r="G40" s="21"/>
      <c r="H40" s="21"/>
      <c r="I40" s="10"/>
    </row>
    <row r="41" spans="2:9" x14ac:dyDescent="0.3">
      <c r="B41" s="10"/>
      <c r="C41" s="5" t="s">
        <v>147</v>
      </c>
      <c r="D41" s="3"/>
      <c r="E41" s="106" t="s">
        <v>20</v>
      </c>
      <c r="F41" s="106"/>
      <c r="G41" s="21"/>
      <c r="H41" s="21"/>
      <c r="I41" s="10"/>
    </row>
    <row r="42" spans="2:9" x14ac:dyDescent="0.3">
      <c r="B42" s="10"/>
      <c r="C42" s="5" t="s">
        <v>148</v>
      </c>
      <c r="D42" s="3"/>
      <c r="E42" s="106" t="s">
        <v>20</v>
      </c>
      <c r="F42" s="106"/>
      <c r="G42" s="21"/>
      <c r="H42" s="21"/>
      <c r="I42" s="10"/>
    </row>
    <row r="43" spans="2:9" x14ac:dyDescent="0.3">
      <c r="B43" s="10"/>
      <c r="C43" s="5" t="s">
        <v>149</v>
      </c>
      <c r="D43" s="3"/>
      <c r="E43" s="106" t="s">
        <v>20</v>
      </c>
      <c r="F43" s="106"/>
      <c r="G43" s="21"/>
      <c r="H43" s="21"/>
      <c r="I43" s="10"/>
    </row>
    <row r="44" spans="2:9" x14ac:dyDescent="0.3">
      <c r="B44" s="10"/>
      <c r="C44" s="6" t="s">
        <v>68</v>
      </c>
      <c r="D44" s="3"/>
      <c r="E44" s="106"/>
      <c r="F44" s="106"/>
      <c r="G44" s="115">
        <f>SUM(G40:G43)</f>
        <v>0</v>
      </c>
      <c r="H44" s="115">
        <f>SUM(H40:H43)</f>
        <v>0</v>
      </c>
      <c r="I44" s="10"/>
    </row>
    <row r="45" spans="2:9" x14ac:dyDescent="0.3">
      <c r="B45" s="10"/>
      <c r="C45" s="13" t="s">
        <v>150</v>
      </c>
      <c r="D45" s="3"/>
      <c r="E45" s="106"/>
      <c r="F45" s="106"/>
      <c r="G45" s="114"/>
      <c r="H45" s="114"/>
      <c r="I45" s="10"/>
    </row>
    <row r="46" spans="2:9" x14ac:dyDescent="0.3">
      <c r="B46" s="10"/>
      <c r="C46" s="5" t="s">
        <v>151</v>
      </c>
      <c r="D46" s="3"/>
      <c r="E46" s="106" t="s">
        <v>20</v>
      </c>
      <c r="F46" s="106"/>
      <c r="G46" s="21"/>
      <c r="H46" s="21"/>
      <c r="I46" s="10"/>
    </row>
    <row r="47" spans="2:9" x14ac:dyDescent="0.3">
      <c r="B47" s="10"/>
      <c r="C47" s="5" t="s">
        <v>152</v>
      </c>
      <c r="D47" s="3"/>
      <c r="E47" s="106" t="s">
        <v>20</v>
      </c>
      <c r="F47" s="106"/>
      <c r="G47" s="21"/>
      <c r="H47" s="21"/>
      <c r="I47" s="10"/>
    </row>
    <row r="48" spans="2:9" ht="27.6" x14ac:dyDescent="0.3">
      <c r="B48" s="10"/>
      <c r="C48" s="5" t="s">
        <v>153</v>
      </c>
      <c r="D48" s="3"/>
      <c r="E48" s="106" t="s">
        <v>20</v>
      </c>
      <c r="F48" s="106"/>
      <c r="G48" s="21"/>
      <c r="H48" s="21"/>
      <c r="I48" s="10"/>
    </row>
    <row r="49" spans="2:9" x14ac:dyDescent="0.3">
      <c r="B49" s="10"/>
      <c r="C49" s="5" t="s">
        <v>154</v>
      </c>
      <c r="D49" s="3"/>
      <c r="E49" s="106" t="s">
        <v>20</v>
      </c>
      <c r="F49" s="106"/>
      <c r="G49" s="21"/>
      <c r="H49" s="21"/>
      <c r="I49" s="10"/>
    </row>
    <row r="50" spans="2:9" x14ac:dyDescent="0.3">
      <c r="B50" s="10"/>
      <c r="C50" s="5" t="s">
        <v>155</v>
      </c>
      <c r="D50" s="3"/>
      <c r="E50" s="106" t="s">
        <v>20</v>
      </c>
      <c r="F50" s="106"/>
      <c r="G50" s="21"/>
      <c r="H50" s="21"/>
      <c r="I50" s="10"/>
    </row>
    <row r="51" spans="2:9" x14ac:dyDescent="0.3">
      <c r="B51" s="10"/>
      <c r="C51" s="6" t="s">
        <v>68</v>
      </c>
      <c r="D51" s="3"/>
      <c r="E51" s="106"/>
      <c r="F51" s="106"/>
      <c r="G51" s="115">
        <f>SUM(G46:G50)</f>
        <v>0</v>
      </c>
      <c r="H51" s="115">
        <f>SUM(H46:H50)</f>
        <v>0</v>
      </c>
      <c r="I51" s="10"/>
    </row>
    <row r="52" spans="2:9" x14ac:dyDescent="0.3">
      <c r="B52" s="10"/>
      <c r="C52" s="13" t="s">
        <v>156</v>
      </c>
      <c r="D52" s="3"/>
      <c r="E52" s="106" t="s">
        <v>20</v>
      </c>
      <c r="F52" s="106"/>
      <c r="G52" s="114"/>
      <c r="H52" s="114"/>
      <c r="I52" s="10"/>
    </row>
    <row r="53" spans="2:9" x14ac:dyDescent="0.3">
      <c r="B53" s="10"/>
      <c r="C53" s="5" t="s">
        <v>157</v>
      </c>
      <c r="D53" s="3"/>
      <c r="E53" s="106" t="s">
        <v>20</v>
      </c>
      <c r="F53" s="106"/>
      <c r="G53" s="21"/>
      <c r="H53" s="21"/>
      <c r="I53" s="10"/>
    </row>
    <row r="54" spans="2:9" x14ac:dyDescent="0.3">
      <c r="B54" s="10"/>
      <c r="C54" s="14" t="s">
        <v>158</v>
      </c>
      <c r="D54" s="3"/>
      <c r="E54" s="106" t="s">
        <v>20</v>
      </c>
      <c r="F54" s="106"/>
      <c r="G54" s="21"/>
      <c r="H54" s="21"/>
      <c r="I54" s="10"/>
    </row>
    <row r="55" spans="2:9" x14ac:dyDescent="0.3">
      <c r="B55" s="10"/>
      <c r="C55" s="6" t="s">
        <v>68</v>
      </c>
      <c r="D55" s="3"/>
      <c r="E55" s="106"/>
      <c r="F55" s="106"/>
      <c r="G55" s="130">
        <f>SUM(G53:G54)</f>
        <v>0</v>
      </c>
      <c r="H55" s="130">
        <f>SUM(H53:H54)</f>
        <v>0</v>
      </c>
      <c r="I55" s="10"/>
    </row>
    <row r="56" spans="2:9" x14ac:dyDescent="0.3">
      <c r="B56" s="10"/>
      <c r="C56" s="13" t="s">
        <v>159</v>
      </c>
      <c r="D56" s="3"/>
      <c r="E56" s="106"/>
      <c r="F56" s="106"/>
      <c r="G56" s="21"/>
      <c r="H56" s="21"/>
      <c r="I56" s="10"/>
    </row>
    <row r="57" spans="2:9" ht="15.6" x14ac:dyDescent="0.3">
      <c r="B57" s="10"/>
      <c r="C57" s="107" t="s">
        <v>23</v>
      </c>
      <c r="D57" s="3"/>
      <c r="E57" s="106"/>
      <c r="F57" s="106"/>
      <c r="G57" s="108">
        <f>G56+G55+G51+G44</f>
        <v>0</v>
      </c>
      <c r="H57" s="108">
        <f>H56+H55+H51+H44</f>
        <v>0</v>
      </c>
      <c r="I57" s="10"/>
    </row>
    <row r="58" spans="2:9" ht="15" customHeight="1" x14ac:dyDescent="0.3">
      <c r="B58" s="10"/>
      <c r="C58" s="103" t="s">
        <v>24</v>
      </c>
      <c r="D58" s="3"/>
      <c r="E58" s="106"/>
      <c r="F58" s="106"/>
      <c r="G58" s="115">
        <f>SUM(G59:G60)</f>
        <v>0</v>
      </c>
      <c r="H58" s="115">
        <f>SUM(H59:H60)</f>
        <v>0</v>
      </c>
      <c r="I58" s="10"/>
    </row>
    <row r="59" spans="2:9" ht="15" customHeight="1" x14ac:dyDescent="0.3">
      <c r="B59" s="10"/>
      <c r="C59" s="5" t="s">
        <v>160</v>
      </c>
      <c r="D59" s="3"/>
      <c r="E59" s="106" t="s">
        <v>20</v>
      </c>
      <c r="F59" s="106"/>
      <c r="G59" s="21"/>
      <c r="H59" s="21"/>
      <c r="I59" s="10"/>
    </row>
    <row r="60" spans="2:9" x14ac:dyDescent="0.3">
      <c r="B60" s="10"/>
      <c r="C60" s="5" t="s">
        <v>161</v>
      </c>
      <c r="D60" s="3"/>
      <c r="E60" s="106" t="s">
        <v>20</v>
      </c>
      <c r="F60" s="106"/>
      <c r="G60" s="21"/>
      <c r="H60" s="21"/>
      <c r="I60" s="10"/>
    </row>
    <row r="61" spans="2:9" ht="27.6" x14ac:dyDescent="0.3">
      <c r="B61" s="10"/>
      <c r="C61" s="103" t="s">
        <v>25</v>
      </c>
      <c r="D61" s="3"/>
      <c r="E61" s="106"/>
      <c r="F61" s="106"/>
      <c r="G61" s="114"/>
      <c r="H61" s="114"/>
      <c r="I61" s="10"/>
    </row>
    <row r="62" spans="2:9" ht="41.4" x14ac:dyDescent="0.3">
      <c r="B62" s="10"/>
      <c r="C62" s="5" t="s">
        <v>162</v>
      </c>
      <c r="D62" s="3"/>
      <c r="E62" s="106" t="s">
        <v>20</v>
      </c>
      <c r="F62" s="106"/>
      <c r="G62" s="21"/>
      <c r="H62" s="21"/>
      <c r="I62" s="10"/>
    </row>
    <row r="63" spans="2:9" x14ac:dyDescent="0.3">
      <c r="B63" s="10"/>
      <c r="C63" s="5" t="s">
        <v>163</v>
      </c>
      <c r="D63" s="3"/>
      <c r="E63" s="106" t="s">
        <v>20</v>
      </c>
      <c r="F63" s="106"/>
      <c r="G63" s="21"/>
      <c r="H63" s="21"/>
      <c r="I63" s="10"/>
    </row>
    <row r="64" spans="2:9" x14ac:dyDescent="0.3">
      <c r="B64" s="10"/>
      <c r="C64" s="5" t="s">
        <v>164</v>
      </c>
      <c r="D64" s="3"/>
      <c r="E64" s="106" t="s">
        <v>20</v>
      </c>
      <c r="F64" s="106"/>
      <c r="G64" s="21"/>
      <c r="H64" s="21"/>
      <c r="I64" s="10"/>
    </row>
    <row r="65" spans="2:9" x14ac:dyDescent="0.3">
      <c r="B65" s="10"/>
      <c r="C65" s="5" t="s">
        <v>165</v>
      </c>
      <c r="D65" s="3"/>
      <c r="E65" s="106" t="s">
        <v>20</v>
      </c>
      <c r="F65" s="106"/>
      <c r="G65" s="21"/>
      <c r="H65" s="21"/>
      <c r="I65" s="10"/>
    </row>
    <row r="66" spans="2:9" x14ac:dyDescent="0.3">
      <c r="B66" s="10"/>
      <c r="C66" s="5" t="s">
        <v>166</v>
      </c>
      <c r="D66" s="3"/>
      <c r="E66" s="106" t="s">
        <v>20</v>
      </c>
      <c r="F66" s="106"/>
      <c r="G66" s="21"/>
      <c r="H66" s="21"/>
      <c r="I66" s="10"/>
    </row>
    <row r="67" spans="2:9" x14ac:dyDescent="0.3">
      <c r="B67" s="10"/>
      <c r="C67" s="5" t="s">
        <v>167</v>
      </c>
      <c r="D67" s="3"/>
      <c r="E67" s="106" t="s">
        <v>20</v>
      </c>
      <c r="F67" s="106"/>
      <c r="G67" s="21"/>
      <c r="H67" s="21"/>
      <c r="I67" s="10"/>
    </row>
    <row r="68" spans="2:9" ht="27.6" x14ac:dyDescent="0.3">
      <c r="B68" s="10"/>
      <c r="C68" s="5" t="s">
        <v>168</v>
      </c>
      <c r="D68" s="3"/>
      <c r="E68" s="106" t="s">
        <v>20</v>
      </c>
      <c r="F68" s="106"/>
      <c r="G68" s="21"/>
      <c r="H68" s="21"/>
      <c r="I68" s="10"/>
    </row>
    <row r="69" spans="2:9" ht="27.6" x14ac:dyDescent="0.3">
      <c r="B69" s="10"/>
      <c r="C69" s="5" t="s">
        <v>169</v>
      </c>
      <c r="D69" s="3"/>
      <c r="E69" s="106" t="s">
        <v>20</v>
      </c>
      <c r="F69" s="106"/>
      <c r="G69" s="21"/>
      <c r="H69" s="21"/>
      <c r="I69" s="10"/>
    </row>
    <row r="70" spans="2:9" x14ac:dyDescent="0.3">
      <c r="B70" s="10"/>
      <c r="C70" s="6" t="s">
        <v>68</v>
      </c>
      <c r="D70" s="3"/>
      <c r="E70" s="106"/>
      <c r="F70" s="106"/>
      <c r="G70" s="115">
        <f>SUM(G62:G69)</f>
        <v>0</v>
      </c>
      <c r="H70" s="115">
        <f>SUM(H62:H69)</f>
        <v>0</v>
      </c>
      <c r="I70" s="10"/>
    </row>
    <row r="71" spans="2:9" x14ac:dyDescent="0.3">
      <c r="B71" s="10"/>
      <c r="C71" s="103" t="s">
        <v>170</v>
      </c>
      <c r="D71" s="3"/>
      <c r="E71" s="106"/>
      <c r="F71" s="106"/>
      <c r="G71" s="9">
        <f>G57+G59-G70-G90-G93-G96</f>
        <v>0</v>
      </c>
      <c r="H71" s="9">
        <f>H57+H59-H70-H90-H93-H96</f>
        <v>0</v>
      </c>
      <c r="I71" s="10"/>
    </row>
    <row r="72" spans="2:9" x14ac:dyDescent="0.3">
      <c r="B72" s="10"/>
      <c r="C72" s="105" t="s">
        <v>171</v>
      </c>
      <c r="D72" s="3"/>
      <c r="E72" s="106"/>
      <c r="F72" s="106"/>
      <c r="G72" s="9">
        <f>G37+G60+G71</f>
        <v>0</v>
      </c>
      <c r="H72" s="9">
        <f>H37+H60+H71</f>
        <v>0</v>
      </c>
      <c r="I72" s="10"/>
    </row>
    <row r="73" spans="2:9" ht="27.6" x14ac:dyDescent="0.3">
      <c r="B73" s="10"/>
      <c r="C73" s="105" t="s">
        <v>172</v>
      </c>
      <c r="D73" s="3"/>
      <c r="E73" s="106"/>
      <c r="F73" s="106"/>
      <c r="G73" s="114"/>
      <c r="H73" s="114"/>
      <c r="I73" s="10"/>
    </row>
    <row r="74" spans="2:9" ht="41.4" x14ac:dyDescent="0.3">
      <c r="B74" s="10"/>
      <c r="C74" s="5" t="s">
        <v>173</v>
      </c>
      <c r="D74" s="3"/>
      <c r="E74" s="106" t="s">
        <v>20</v>
      </c>
      <c r="F74" s="106"/>
      <c r="G74" s="21"/>
      <c r="H74" s="21"/>
      <c r="I74" s="10"/>
    </row>
    <row r="75" spans="2:9" x14ac:dyDescent="0.3">
      <c r="B75" s="10"/>
      <c r="C75" s="5" t="s">
        <v>163</v>
      </c>
      <c r="D75" s="3"/>
      <c r="E75" s="106" t="s">
        <v>20</v>
      </c>
      <c r="F75" s="106"/>
      <c r="G75" s="21"/>
      <c r="H75" s="21"/>
      <c r="I75" s="10"/>
    </row>
    <row r="76" spans="2:9" x14ac:dyDescent="0.3">
      <c r="B76" s="10"/>
      <c r="C76" s="5" t="s">
        <v>164</v>
      </c>
      <c r="D76" s="3"/>
      <c r="E76" s="106" t="s">
        <v>20</v>
      </c>
      <c r="F76" s="106"/>
      <c r="G76" s="21"/>
      <c r="H76" s="21"/>
      <c r="I76" s="10"/>
    </row>
    <row r="77" spans="2:9" x14ac:dyDescent="0.3">
      <c r="B77" s="10"/>
      <c r="C77" s="5" t="s">
        <v>165</v>
      </c>
      <c r="D77" s="3"/>
      <c r="E77" s="106" t="s">
        <v>20</v>
      </c>
      <c r="F77" s="106"/>
      <c r="G77" s="21"/>
      <c r="H77" s="21"/>
      <c r="I77" s="10"/>
    </row>
    <row r="78" spans="2:9" x14ac:dyDescent="0.3">
      <c r="B78" s="10"/>
      <c r="C78" s="5" t="s">
        <v>166</v>
      </c>
      <c r="D78" s="3"/>
      <c r="E78" s="106" t="s">
        <v>20</v>
      </c>
      <c r="F78" s="106"/>
      <c r="G78" s="21"/>
      <c r="H78" s="21"/>
      <c r="I78" s="10"/>
    </row>
    <row r="79" spans="2:9" x14ac:dyDescent="0.3">
      <c r="B79" s="10"/>
      <c r="C79" s="5" t="s">
        <v>167</v>
      </c>
      <c r="D79" s="3"/>
      <c r="E79" s="106" t="s">
        <v>20</v>
      </c>
      <c r="F79" s="106"/>
      <c r="G79" s="21"/>
      <c r="H79" s="21"/>
      <c r="I79" s="10"/>
    </row>
    <row r="80" spans="2:9" ht="27.6" x14ac:dyDescent="0.3">
      <c r="B80" s="10"/>
      <c r="C80" s="5" t="s">
        <v>168</v>
      </c>
      <c r="D80" s="3"/>
      <c r="E80" s="106" t="s">
        <v>20</v>
      </c>
      <c r="F80" s="106"/>
      <c r="G80" s="21"/>
      <c r="H80" s="21"/>
      <c r="I80" s="10"/>
    </row>
    <row r="81" spans="2:9" ht="27.6" x14ac:dyDescent="0.3">
      <c r="B81" s="10"/>
      <c r="C81" s="5" t="s">
        <v>174</v>
      </c>
      <c r="D81" s="3"/>
      <c r="E81" s="106" t="s">
        <v>20</v>
      </c>
      <c r="F81" s="106"/>
      <c r="G81" s="21"/>
      <c r="H81" s="21"/>
      <c r="I81" s="10"/>
    </row>
    <row r="82" spans="2:9" x14ac:dyDescent="0.3">
      <c r="B82" s="10"/>
      <c r="C82" s="6" t="s">
        <v>68</v>
      </c>
      <c r="D82" s="3"/>
      <c r="E82" s="106"/>
      <c r="F82" s="106"/>
      <c r="G82" s="9">
        <f>SUM(G74:G81)</f>
        <v>0</v>
      </c>
      <c r="H82" s="9">
        <f>SUM(H74:H81)</f>
        <v>0</v>
      </c>
      <c r="I82" s="10"/>
    </row>
    <row r="83" spans="2:9" x14ac:dyDescent="0.3">
      <c r="B83" s="10"/>
      <c r="C83" s="105" t="s">
        <v>175</v>
      </c>
      <c r="D83" s="3"/>
      <c r="E83" s="106"/>
      <c r="F83" s="106"/>
      <c r="G83" s="114"/>
      <c r="H83" s="114"/>
      <c r="I83" s="10"/>
    </row>
    <row r="84" spans="2:9" x14ac:dyDescent="0.3">
      <c r="B84" s="10"/>
      <c r="C84" s="5" t="s">
        <v>176</v>
      </c>
      <c r="D84" s="3"/>
      <c r="E84" s="106" t="s">
        <v>20</v>
      </c>
      <c r="F84" s="106"/>
      <c r="G84" s="21"/>
      <c r="H84" s="21"/>
      <c r="I84" s="10"/>
    </row>
    <row r="85" spans="2:9" x14ac:dyDescent="0.3">
      <c r="B85" s="10"/>
      <c r="C85" s="5" t="s">
        <v>177</v>
      </c>
      <c r="D85" s="3"/>
      <c r="E85" s="106" t="s">
        <v>20</v>
      </c>
      <c r="F85" s="106"/>
      <c r="G85" s="21"/>
      <c r="H85" s="21"/>
      <c r="I85" s="10"/>
    </row>
    <row r="86" spans="2:9" x14ac:dyDescent="0.3">
      <c r="B86" s="10"/>
      <c r="C86" s="5" t="s">
        <v>178</v>
      </c>
      <c r="D86" s="3"/>
      <c r="E86" s="106" t="s">
        <v>20</v>
      </c>
      <c r="F86" s="106"/>
      <c r="G86" s="21"/>
      <c r="H86" s="21"/>
      <c r="I86" s="10"/>
    </row>
    <row r="87" spans="2:9" x14ac:dyDescent="0.3">
      <c r="B87" s="10"/>
      <c r="C87" s="6" t="s">
        <v>68</v>
      </c>
      <c r="D87" s="3"/>
      <c r="E87" s="106"/>
      <c r="F87" s="106"/>
      <c r="G87" s="9">
        <f>SUM(G84:G86)</f>
        <v>0</v>
      </c>
      <c r="H87" s="9">
        <f>SUM(H84:H86)</f>
        <v>0</v>
      </c>
      <c r="I87" s="10"/>
    </row>
    <row r="88" spans="2:9" x14ac:dyDescent="0.3">
      <c r="B88" s="10"/>
      <c r="C88" s="105" t="s">
        <v>26</v>
      </c>
      <c r="D88" s="3"/>
      <c r="E88" s="106"/>
      <c r="F88" s="106"/>
      <c r="G88" s="131"/>
      <c r="H88" s="131"/>
      <c r="I88" s="10"/>
    </row>
    <row r="89" spans="2:9" x14ac:dyDescent="0.3">
      <c r="B89" s="10"/>
      <c r="C89" s="12" t="s">
        <v>27</v>
      </c>
      <c r="D89" s="3"/>
      <c r="E89" s="106"/>
      <c r="F89" s="106"/>
      <c r="G89" s="115">
        <f>SUM(G90:G91)</f>
        <v>0</v>
      </c>
      <c r="H89" s="115">
        <f>SUM(H90:H91)</f>
        <v>0</v>
      </c>
      <c r="I89" s="10"/>
    </row>
    <row r="90" spans="2:9" x14ac:dyDescent="0.3">
      <c r="B90" s="10"/>
      <c r="C90" s="12" t="s">
        <v>160</v>
      </c>
      <c r="D90" s="3"/>
      <c r="E90" s="106" t="s">
        <v>20</v>
      </c>
      <c r="F90" s="106"/>
      <c r="G90" s="21"/>
      <c r="H90" s="21"/>
      <c r="I90" s="10"/>
    </row>
    <row r="91" spans="2:9" x14ac:dyDescent="0.3">
      <c r="B91" s="10"/>
      <c r="C91" s="12" t="s">
        <v>161</v>
      </c>
      <c r="D91" s="3"/>
      <c r="E91" s="106" t="s">
        <v>20</v>
      </c>
      <c r="F91" s="106"/>
      <c r="G91" s="21"/>
      <c r="H91" s="21"/>
      <c r="I91" s="10"/>
    </row>
    <row r="92" spans="2:9" x14ac:dyDescent="0.3">
      <c r="B92" s="10"/>
      <c r="C92" s="5" t="s">
        <v>28</v>
      </c>
      <c r="D92" s="3"/>
      <c r="E92" s="106"/>
      <c r="F92" s="106"/>
      <c r="G92" s="115">
        <f>SUM(G93:G94)</f>
        <v>0</v>
      </c>
      <c r="H92" s="115">
        <f>SUM(H93:H94)</f>
        <v>0</v>
      </c>
      <c r="I92" s="10"/>
    </row>
    <row r="93" spans="2:9" x14ac:dyDescent="0.3">
      <c r="B93" s="10"/>
      <c r="C93" s="12" t="s">
        <v>160</v>
      </c>
      <c r="D93" s="3"/>
      <c r="E93" s="106" t="s">
        <v>20</v>
      </c>
      <c r="F93" s="106"/>
      <c r="G93" s="21"/>
      <c r="H93" s="21"/>
      <c r="I93" s="10"/>
    </row>
    <row r="94" spans="2:9" x14ac:dyDescent="0.3">
      <c r="B94" s="10"/>
      <c r="C94" s="12" t="s">
        <v>161</v>
      </c>
      <c r="D94" s="3"/>
      <c r="E94" s="106" t="s">
        <v>20</v>
      </c>
      <c r="F94" s="106"/>
      <c r="G94" s="21"/>
      <c r="H94" s="21"/>
      <c r="I94" s="10"/>
    </row>
    <row r="95" spans="2:9" ht="27.6" x14ac:dyDescent="0.3">
      <c r="B95" s="10"/>
      <c r="C95" s="5" t="s">
        <v>29</v>
      </c>
      <c r="D95" s="3"/>
      <c r="E95" s="106"/>
      <c r="F95" s="106"/>
      <c r="G95" s="115">
        <f>SUM(G96:G97)</f>
        <v>0</v>
      </c>
      <c r="H95" s="115">
        <f>SUM(H96:H97)</f>
        <v>0</v>
      </c>
      <c r="I95" s="10"/>
    </row>
    <row r="96" spans="2:9" x14ac:dyDescent="0.3">
      <c r="B96" s="10"/>
      <c r="C96" s="12" t="s">
        <v>160</v>
      </c>
      <c r="D96" s="3"/>
      <c r="E96" s="106" t="s">
        <v>20</v>
      </c>
      <c r="F96" s="106"/>
      <c r="G96" s="21"/>
      <c r="H96" s="21"/>
      <c r="I96" s="10"/>
    </row>
    <row r="97" spans="2:9" x14ac:dyDescent="0.3">
      <c r="B97" s="10"/>
      <c r="C97" s="12" t="s">
        <v>161</v>
      </c>
      <c r="D97" s="3"/>
      <c r="E97" s="106" t="s">
        <v>20</v>
      </c>
      <c r="F97" s="106"/>
      <c r="G97" s="21"/>
      <c r="H97" s="21"/>
      <c r="I97" s="10"/>
    </row>
    <row r="98" spans="2:9" x14ac:dyDescent="0.3">
      <c r="B98" s="10"/>
      <c r="C98" s="14" t="s">
        <v>119</v>
      </c>
      <c r="D98" s="3"/>
      <c r="E98" s="106" t="s">
        <v>20</v>
      </c>
      <c r="F98" s="106"/>
      <c r="G98" s="21"/>
      <c r="H98" s="21"/>
      <c r="I98" s="10"/>
    </row>
    <row r="99" spans="2:9" x14ac:dyDescent="0.3">
      <c r="B99" s="10"/>
      <c r="C99" s="6" t="s">
        <v>68</v>
      </c>
      <c r="D99" s="7"/>
      <c r="E99" s="106"/>
      <c r="F99" s="106"/>
      <c r="G99" s="115">
        <f>G89+G92+G95+G98</f>
        <v>0</v>
      </c>
      <c r="H99" s="115">
        <f>H89+H92+H95+H98</f>
        <v>0</v>
      </c>
      <c r="I99" s="10"/>
    </row>
    <row r="100" spans="2:9" x14ac:dyDescent="0.3">
      <c r="B100" s="10"/>
      <c r="C100" s="105" t="s">
        <v>30</v>
      </c>
      <c r="D100" s="3"/>
      <c r="E100" s="106"/>
      <c r="F100" s="106"/>
      <c r="G100" s="114"/>
      <c r="H100" s="114"/>
      <c r="I100" s="10"/>
    </row>
    <row r="101" spans="2:9" x14ac:dyDescent="0.3">
      <c r="B101" s="10"/>
      <c r="C101" s="105" t="s">
        <v>179</v>
      </c>
      <c r="D101" s="3"/>
      <c r="E101" s="106"/>
      <c r="F101" s="106"/>
      <c r="G101" s="114"/>
      <c r="H101" s="114"/>
      <c r="I101" s="10"/>
    </row>
    <row r="102" spans="2:9" x14ac:dyDescent="0.3">
      <c r="B102" s="10"/>
      <c r="C102" s="12" t="s">
        <v>180</v>
      </c>
      <c r="D102" s="3"/>
      <c r="E102" s="106" t="s">
        <v>20</v>
      </c>
      <c r="F102" s="106"/>
      <c r="G102" s="21"/>
      <c r="H102" s="21"/>
      <c r="I102" s="10"/>
    </row>
    <row r="103" spans="2:9" x14ac:dyDescent="0.3">
      <c r="B103" s="10"/>
      <c r="C103" s="12" t="s">
        <v>181</v>
      </c>
      <c r="D103" s="3"/>
      <c r="E103" s="106" t="s">
        <v>20</v>
      </c>
      <c r="F103" s="106"/>
      <c r="G103" s="21"/>
      <c r="H103" s="21"/>
      <c r="I103" s="10"/>
    </row>
    <row r="104" spans="2:9" x14ac:dyDescent="0.3">
      <c r="B104" s="10"/>
      <c r="C104" s="12" t="s">
        <v>182</v>
      </c>
      <c r="D104" s="3"/>
      <c r="E104" s="106" t="s">
        <v>20</v>
      </c>
      <c r="F104" s="106"/>
      <c r="G104" s="21"/>
      <c r="H104" s="21"/>
      <c r="I104" s="10"/>
    </row>
    <row r="105" spans="2:9" ht="27.6" x14ac:dyDescent="0.3">
      <c r="B105" s="10"/>
      <c r="C105" s="12" t="s">
        <v>183</v>
      </c>
      <c r="D105" s="3"/>
      <c r="E105" s="106" t="s">
        <v>20</v>
      </c>
      <c r="F105" s="106"/>
      <c r="G105" s="21"/>
      <c r="H105" s="21"/>
      <c r="I105" s="10"/>
    </row>
    <row r="106" spans="2:9" x14ac:dyDescent="0.3">
      <c r="B106" s="10"/>
      <c r="C106" s="12" t="s">
        <v>184</v>
      </c>
      <c r="D106" s="3"/>
      <c r="E106" s="106" t="s">
        <v>20</v>
      </c>
      <c r="F106" s="106"/>
      <c r="G106" s="21"/>
      <c r="H106" s="21"/>
      <c r="I106" s="10"/>
    </row>
    <row r="107" spans="2:9" x14ac:dyDescent="0.3">
      <c r="B107" s="10"/>
      <c r="C107" s="6" t="s">
        <v>68</v>
      </c>
      <c r="D107" s="3"/>
      <c r="E107" s="106"/>
      <c r="F107" s="106"/>
      <c r="G107" s="9">
        <f>SUM(G102:G106)</f>
        <v>0</v>
      </c>
      <c r="H107" s="9">
        <f>SUM(H102:H106)</f>
        <v>0</v>
      </c>
      <c r="I107" s="10"/>
    </row>
    <row r="108" spans="2:9" x14ac:dyDescent="0.3">
      <c r="B108" s="10"/>
      <c r="C108" s="105" t="s">
        <v>185</v>
      </c>
      <c r="D108" s="3"/>
      <c r="E108" s="106" t="s">
        <v>20</v>
      </c>
      <c r="F108" s="106"/>
      <c r="G108" s="21"/>
      <c r="H108" s="21"/>
      <c r="I108" s="10"/>
    </row>
    <row r="109" spans="2:9" x14ac:dyDescent="0.3">
      <c r="B109" s="10"/>
      <c r="C109" s="105" t="s">
        <v>186</v>
      </c>
      <c r="D109" s="3"/>
      <c r="E109" s="106" t="s">
        <v>20</v>
      </c>
      <c r="F109" s="106"/>
      <c r="G109" s="21"/>
      <c r="H109" s="21"/>
      <c r="I109" s="10"/>
    </row>
    <row r="110" spans="2:9" x14ac:dyDescent="0.3">
      <c r="B110" s="10"/>
      <c r="C110" s="105" t="s">
        <v>187</v>
      </c>
      <c r="D110" s="3"/>
      <c r="E110" s="106" t="s">
        <v>20</v>
      </c>
      <c r="F110" s="106"/>
      <c r="G110" s="114"/>
      <c r="H110" s="114"/>
      <c r="I110" s="10"/>
    </row>
    <row r="111" spans="2:9" x14ac:dyDescent="0.3">
      <c r="B111" s="10"/>
      <c r="C111" s="5" t="s">
        <v>188</v>
      </c>
      <c r="D111" s="3"/>
      <c r="E111" s="106" t="s">
        <v>20</v>
      </c>
      <c r="F111" s="106"/>
      <c r="G111" s="21"/>
      <c r="H111" s="21"/>
      <c r="I111" s="10"/>
    </row>
    <row r="112" spans="2:9" x14ac:dyDescent="0.3">
      <c r="B112" s="10"/>
      <c r="C112" s="5" t="s">
        <v>189</v>
      </c>
      <c r="D112" s="3"/>
      <c r="E112" s="106" t="s">
        <v>20</v>
      </c>
      <c r="F112" s="106"/>
      <c r="G112" s="21"/>
      <c r="H112" s="21"/>
      <c r="I112" s="10"/>
    </row>
    <row r="113" spans="2:9" x14ac:dyDescent="0.3">
      <c r="B113" s="10"/>
      <c r="C113" s="5" t="s">
        <v>190</v>
      </c>
      <c r="D113" s="3"/>
      <c r="E113" s="106" t="s">
        <v>20</v>
      </c>
      <c r="F113" s="106"/>
      <c r="G113" s="21"/>
      <c r="H113" s="21"/>
      <c r="I113" s="10"/>
    </row>
    <row r="114" spans="2:9" x14ac:dyDescent="0.3">
      <c r="B114" s="10"/>
      <c r="C114" s="6" t="s">
        <v>68</v>
      </c>
      <c r="D114" s="3"/>
      <c r="E114" s="106"/>
      <c r="F114" s="106"/>
      <c r="G114" s="9">
        <f>SUM(G111:G113)</f>
        <v>0</v>
      </c>
      <c r="H114" s="9">
        <f>SUM(H111:H113)</f>
        <v>0</v>
      </c>
      <c r="I114" s="10"/>
    </row>
    <row r="115" spans="2:9" x14ac:dyDescent="0.3">
      <c r="B115" s="10"/>
      <c r="C115" s="5" t="s">
        <v>191</v>
      </c>
      <c r="D115" s="3"/>
      <c r="E115" s="106" t="s">
        <v>31</v>
      </c>
      <c r="F115" s="106"/>
      <c r="G115" s="21"/>
      <c r="H115" s="21"/>
      <c r="I115" s="10"/>
    </row>
    <row r="116" spans="2:9" ht="27.6" x14ac:dyDescent="0.3">
      <c r="B116" s="10"/>
      <c r="C116" s="5" t="s">
        <v>192</v>
      </c>
      <c r="D116" s="3"/>
      <c r="E116" s="106" t="s">
        <v>20</v>
      </c>
      <c r="F116" s="106"/>
      <c r="G116" s="21"/>
      <c r="H116" s="21"/>
      <c r="I116" s="10"/>
    </row>
    <row r="117" spans="2:9" x14ac:dyDescent="0.3">
      <c r="B117" s="10"/>
      <c r="C117" s="5" t="s">
        <v>193</v>
      </c>
      <c r="D117" s="3"/>
      <c r="E117" s="106" t="s">
        <v>31</v>
      </c>
      <c r="F117" s="106"/>
      <c r="G117" s="21"/>
      <c r="H117" s="21"/>
      <c r="I117" s="10"/>
    </row>
    <row r="118" spans="2:9" x14ac:dyDescent="0.3">
      <c r="B118" s="10"/>
      <c r="C118" s="105" t="s">
        <v>195</v>
      </c>
      <c r="D118" s="3"/>
      <c r="E118" s="106" t="s">
        <v>20</v>
      </c>
      <c r="F118" s="106"/>
      <c r="G118" s="21"/>
      <c r="H118" s="21"/>
      <c r="I118" s="10"/>
    </row>
    <row r="119" spans="2:9" x14ac:dyDescent="0.3">
      <c r="B119" s="10"/>
      <c r="C119" s="105" t="s">
        <v>194</v>
      </c>
      <c r="D119" s="3"/>
      <c r="E119" s="106" t="s">
        <v>31</v>
      </c>
      <c r="F119" s="106"/>
      <c r="G119" s="21"/>
      <c r="H119" s="21"/>
      <c r="I119" s="10"/>
    </row>
    <row r="120" spans="2:9" x14ac:dyDescent="0.3">
      <c r="B120" s="10"/>
      <c r="C120" s="105" t="s">
        <v>196</v>
      </c>
      <c r="D120" s="3"/>
      <c r="E120" s="106" t="s">
        <v>20</v>
      </c>
      <c r="F120" s="106"/>
      <c r="G120" s="21"/>
      <c r="H120" s="21"/>
      <c r="I120" s="10"/>
    </row>
    <row r="121" spans="2:9" x14ac:dyDescent="0.3">
      <c r="B121" s="10"/>
      <c r="C121" s="105" t="s">
        <v>197</v>
      </c>
      <c r="D121" s="3"/>
      <c r="E121" s="106" t="s">
        <v>31</v>
      </c>
      <c r="F121" s="106"/>
      <c r="G121" s="113"/>
      <c r="H121" s="113"/>
      <c r="I121" s="10"/>
    </row>
    <row r="122" spans="2:9" x14ac:dyDescent="0.3">
      <c r="B122" s="10"/>
      <c r="C122" s="5" t="s">
        <v>198</v>
      </c>
      <c r="D122" s="3"/>
      <c r="E122" s="106" t="s">
        <v>31</v>
      </c>
      <c r="F122" s="106"/>
      <c r="G122" s="113"/>
      <c r="H122" s="113"/>
      <c r="I122" s="10"/>
    </row>
    <row r="123" spans="2:9" ht="15.6" x14ac:dyDescent="0.3">
      <c r="B123" s="10"/>
      <c r="C123" s="109" t="s">
        <v>32</v>
      </c>
      <c r="D123" s="3"/>
      <c r="E123" s="106"/>
      <c r="F123" s="106"/>
      <c r="G123" s="108">
        <f>G107+G108+G109+G114+G115+G116+G117+G118+G119+G120+G121+G122</f>
        <v>0</v>
      </c>
      <c r="H123" s="108">
        <f>H107+H108+H109+H114+H115+H116+H117+H118+H119+H120+H121+H122</f>
        <v>0</v>
      </c>
      <c r="I123" s="10"/>
    </row>
    <row r="124" spans="2:9" x14ac:dyDescent="0.3">
      <c r="B124" s="10"/>
      <c r="C124" s="5" t="s">
        <v>199</v>
      </c>
      <c r="D124" s="3"/>
      <c r="E124" s="106" t="s">
        <v>20</v>
      </c>
      <c r="F124" s="106"/>
      <c r="G124" s="21"/>
      <c r="H124" s="21"/>
      <c r="I124" s="10"/>
    </row>
    <row r="125" spans="2:9" x14ac:dyDescent="0.3">
      <c r="B125" s="10"/>
      <c r="C125" s="5" t="s">
        <v>200</v>
      </c>
      <c r="D125" s="3"/>
      <c r="E125" s="106" t="s">
        <v>20</v>
      </c>
      <c r="F125" s="106"/>
      <c r="G125" s="21"/>
      <c r="H125" s="21"/>
      <c r="I125" s="10"/>
    </row>
    <row r="126" spans="2:9" ht="15.6" x14ac:dyDescent="0.3">
      <c r="B126" s="10"/>
      <c r="C126" s="109" t="s">
        <v>201</v>
      </c>
      <c r="D126" s="3"/>
      <c r="E126" s="106"/>
      <c r="F126" s="106"/>
      <c r="G126" s="108">
        <f>G123+G124+G125</f>
        <v>0</v>
      </c>
      <c r="H126" s="108">
        <f>H123+H124+H125</f>
        <v>0</v>
      </c>
      <c r="I126" s="10"/>
    </row>
    <row r="127" spans="2:9" x14ac:dyDescent="0.3">
      <c r="B127" s="10"/>
      <c r="C127" s="17"/>
      <c r="D127" s="3"/>
      <c r="E127" s="106"/>
      <c r="F127" s="106"/>
      <c r="G127" s="199"/>
      <c r="H127" s="199"/>
      <c r="I127" s="10"/>
    </row>
    <row r="128" spans="2:9" x14ac:dyDescent="0.3">
      <c r="B128" s="10"/>
      <c r="C128" s="8" t="s">
        <v>33</v>
      </c>
      <c r="D128" s="3"/>
      <c r="E128" s="106"/>
      <c r="F128" s="106"/>
      <c r="G128" s="200" t="str">
        <f>IFERROR(IF(ABS(G72-G82-G87-G91-G94-G97-G98-G126)&gt;1,"ERROR","OK"),"OK")</f>
        <v>OK</v>
      </c>
      <c r="H128" s="200" t="str">
        <f>IFERROR(IF(ABS(H72-H82-H87-H91-H94-H97-H98-H126)&gt;1,"ERROR","OK"),"OK")</f>
        <v>OK</v>
      </c>
      <c r="I128" s="10"/>
    </row>
    <row r="129" spans="2:9" x14ac:dyDescent="0.3">
      <c r="B129" s="10"/>
      <c r="C129" s="10"/>
      <c r="D129" s="10"/>
      <c r="E129" s="10"/>
      <c r="F129" s="10"/>
      <c r="G129" s="10"/>
      <c r="H129" s="10"/>
      <c r="I129" s="10"/>
    </row>
  </sheetData>
  <sheetProtection algorithmName="SHA-512" hashValue="vC09P+17T/YlPKkeOla7AFevyfDyo4bhUTiTQQvGYIx/Syfjq3F1uyNXQ4g10C1BGavsv/TQqwItoQ5mmKT55w==" saltValue="aCBAI4Dr6xUGzXtUN+AEMA==" spinCount="100000" sheet="1" objects="1" scenarios="1" formatCells="0" formatColumns="0" formatRows="0" insertColumns="0" insertRows="0"/>
  <conditionalFormatting sqref="G128:H128">
    <cfRule type="cellIs" dxfId="32" priority="1" operator="equal">
      <formula>"ERROR"</formula>
    </cfRule>
    <cfRule type="cellIs" dxfId="31" priority="2" operator="equal">
      <formula>"OK"</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M199"/>
  <sheetViews>
    <sheetView workbookViewId="0">
      <selection activeCell="A11" sqref="A11:XFD11"/>
    </sheetView>
  </sheetViews>
  <sheetFormatPr defaultColWidth="8.88671875" defaultRowHeight="14.4" x14ac:dyDescent="0.3"/>
  <cols>
    <col min="1" max="1" width="8.88671875" style="11"/>
    <col min="2" max="2" width="7" style="11" customWidth="1"/>
    <col min="3" max="3" width="48.109375" style="11" customWidth="1"/>
    <col min="4" max="4" width="4.88671875" style="11" customWidth="1"/>
    <col min="5" max="5" width="8.88671875" style="11"/>
    <col min="6" max="6" width="3.6640625" style="11" customWidth="1"/>
    <col min="7" max="7" width="19.6640625" style="11" customWidth="1"/>
    <col min="8" max="8" width="18.44140625" style="11" customWidth="1"/>
    <col min="9" max="9" width="6.5546875" style="11" customWidth="1"/>
    <col min="10" max="12" width="8.88671875" style="11"/>
    <col min="13" max="13" width="13" style="11" customWidth="1"/>
    <col min="14" max="16384" width="8.88671875" style="11"/>
  </cols>
  <sheetData>
    <row r="2" spans="2:13" x14ac:dyDescent="0.3">
      <c r="B2" s="10"/>
      <c r="C2" s="10"/>
      <c r="D2" s="10"/>
      <c r="E2" s="10"/>
      <c r="F2" s="10"/>
      <c r="G2" s="10"/>
      <c r="H2" s="10"/>
      <c r="I2" s="10"/>
    </row>
    <row r="3" spans="2:13" ht="15.6" x14ac:dyDescent="0.3">
      <c r="B3" s="10"/>
      <c r="C3" s="104" t="s">
        <v>120</v>
      </c>
      <c r="D3" s="1"/>
      <c r="E3" s="2"/>
      <c r="F3" s="2"/>
      <c r="G3" s="1"/>
      <c r="H3" s="1"/>
      <c r="I3" s="10"/>
    </row>
    <row r="4" spans="2:13" ht="15" thickBot="1" x14ac:dyDescent="0.35">
      <c r="B4" s="10"/>
      <c r="C4" s="3"/>
      <c r="D4" s="3"/>
      <c r="E4" s="106"/>
      <c r="F4" s="106"/>
      <c r="G4" s="3"/>
      <c r="H4" s="3"/>
      <c r="I4" s="10"/>
    </row>
    <row r="5" spans="2:13" ht="15" thickBot="1" x14ac:dyDescent="0.35">
      <c r="B5" s="10"/>
      <c r="C5" s="20" t="s">
        <v>39</v>
      </c>
      <c r="D5" s="3"/>
      <c r="E5" s="106"/>
      <c r="F5" s="106"/>
      <c r="G5" s="118" t="s">
        <v>263</v>
      </c>
      <c r="H5" s="119">
        <v>2</v>
      </c>
      <c r="I5" s="10"/>
      <c r="K5" s="120">
        <v>1</v>
      </c>
      <c r="L5" s="338" t="s">
        <v>261</v>
      </c>
      <c r="M5" s="338"/>
    </row>
    <row r="6" spans="2:13" x14ac:dyDescent="0.3">
      <c r="B6" s="10"/>
      <c r="C6" s="20"/>
      <c r="D6" s="3"/>
      <c r="E6" s="106"/>
      <c r="F6" s="106"/>
      <c r="G6" s="3"/>
      <c r="H6" s="3"/>
      <c r="I6" s="10"/>
      <c r="K6" s="120">
        <v>2</v>
      </c>
      <c r="L6" s="338" t="s">
        <v>262</v>
      </c>
      <c r="M6" s="338"/>
    </row>
    <row r="7" spans="2:13" x14ac:dyDescent="0.3">
      <c r="B7" s="10"/>
      <c r="C7" s="105" t="s">
        <v>38</v>
      </c>
      <c r="D7" s="3"/>
      <c r="E7" s="61"/>
      <c r="F7" s="61"/>
      <c r="G7" s="101" t="s">
        <v>40</v>
      </c>
      <c r="H7" s="101" t="s">
        <v>34</v>
      </c>
      <c r="I7" s="10"/>
    </row>
    <row r="8" spans="2:13" x14ac:dyDescent="0.3">
      <c r="B8" s="10"/>
      <c r="C8" s="4"/>
      <c r="D8" s="3"/>
      <c r="E8" s="106"/>
      <c r="F8" s="106"/>
      <c r="G8" s="3"/>
      <c r="H8" s="3"/>
      <c r="I8" s="10"/>
    </row>
    <row r="9" spans="2:13" x14ac:dyDescent="0.3">
      <c r="B9" s="10"/>
      <c r="C9" s="16" t="s">
        <v>19</v>
      </c>
      <c r="D9" s="3"/>
      <c r="E9" s="106"/>
      <c r="F9" s="106"/>
      <c r="G9" s="110"/>
      <c r="H9" s="110"/>
      <c r="I9" s="10"/>
    </row>
    <row r="10" spans="2:13" x14ac:dyDescent="0.3">
      <c r="B10" s="10"/>
      <c r="C10" s="19" t="s">
        <v>127</v>
      </c>
      <c r="D10" s="3"/>
      <c r="E10" s="106"/>
      <c r="F10" s="106"/>
      <c r="G10" s="111"/>
      <c r="H10" s="111"/>
      <c r="I10" s="10"/>
    </row>
    <row r="11" spans="2:13" x14ac:dyDescent="0.3">
      <c r="B11" s="10"/>
      <c r="C11" s="5" t="s">
        <v>121</v>
      </c>
      <c r="D11" s="3"/>
      <c r="E11" s="106" t="s">
        <v>20</v>
      </c>
      <c r="F11" s="106"/>
      <c r="G11" s="21"/>
      <c r="H11" s="21"/>
      <c r="I11" s="10"/>
    </row>
    <row r="12" spans="2:13" x14ac:dyDescent="0.3">
      <c r="B12" s="10"/>
      <c r="C12" s="5" t="s">
        <v>122</v>
      </c>
      <c r="D12" s="3"/>
      <c r="E12" s="106" t="s">
        <v>20</v>
      </c>
      <c r="F12" s="106"/>
      <c r="G12" s="21"/>
      <c r="H12" s="21"/>
      <c r="I12" s="10"/>
    </row>
    <row r="13" spans="2:13" ht="41.4" x14ac:dyDescent="0.3">
      <c r="B13" s="10"/>
      <c r="C13" s="5" t="s">
        <v>123</v>
      </c>
      <c r="D13" s="3"/>
      <c r="E13" s="106" t="s">
        <v>20</v>
      </c>
      <c r="F13" s="106"/>
      <c r="G13" s="21"/>
      <c r="H13" s="21"/>
      <c r="I13" s="10"/>
    </row>
    <row r="14" spans="2:13" x14ac:dyDescent="0.3">
      <c r="B14" s="10"/>
      <c r="C14" s="5" t="s">
        <v>124</v>
      </c>
      <c r="D14" s="3"/>
      <c r="E14" s="106" t="s">
        <v>20</v>
      </c>
      <c r="F14" s="106"/>
      <c r="G14" s="21"/>
      <c r="H14" s="21"/>
      <c r="I14" s="10"/>
    </row>
    <row r="15" spans="2:13" ht="27.6" x14ac:dyDescent="0.3">
      <c r="B15" s="10"/>
      <c r="C15" s="5" t="s">
        <v>125</v>
      </c>
      <c r="D15" s="3"/>
      <c r="E15" s="106" t="s">
        <v>20</v>
      </c>
      <c r="F15" s="106"/>
      <c r="G15" s="21"/>
      <c r="H15" s="21"/>
      <c r="I15" s="10"/>
    </row>
    <row r="16" spans="2:13" x14ac:dyDescent="0.3">
      <c r="B16" s="10"/>
      <c r="C16" s="5" t="s">
        <v>126</v>
      </c>
      <c r="D16" s="3"/>
      <c r="E16" s="106" t="s">
        <v>20</v>
      </c>
      <c r="F16" s="106"/>
      <c r="G16" s="21"/>
      <c r="H16" s="21"/>
      <c r="I16" s="10"/>
    </row>
    <row r="17" spans="2:9" x14ac:dyDescent="0.3">
      <c r="B17" s="10"/>
      <c r="C17" s="6" t="s">
        <v>68</v>
      </c>
      <c r="D17" s="3"/>
      <c r="E17" s="106"/>
      <c r="F17" s="106"/>
      <c r="G17" s="129">
        <f>SUM(G11:G16)</f>
        <v>0</v>
      </c>
      <c r="H17" s="129">
        <f>SUM(H11:H16)</f>
        <v>0</v>
      </c>
      <c r="I17" s="10"/>
    </row>
    <row r="18" spans="2:9" x14ac:dyDescent="0.3">
      <c r="B18" s="10"/>
      <c r="C18" s="19" t="s">
        <v>128</v>
      </c>
      <c r="D18" s="3"/>
      <c r="E18" s="106"/>
      <c r="F18" s="106"/>
      <c r="G18" s="112"/>
      <c r="H18" s="112"/>
      <c r="I18" s="10"/>
    </row>
    <row r="19" spans="2:9" x14ac:dyDescent="0.3">
      <c r="B19" s="10"/>
      <c r="C19" s="5" t="s">
        <v>129</v>
      </c>
      <c r="D19" s="3"/>
      <c r="E19" s="106" t="s">
        <v>20</v>
      </c>
      <c r="F19" s="106"/>
      <c r="G19" s="113"/>
      <c r="H19" s="113"/>
      <c r="I19" s="10"/>
    </row>
    <row r="20" spans="2:9" x14ac:dyDescent="0.3">
      <c r="B20" s="10"/>
      <c r="C20" s="5" t="s">
        <v>130</v>
      </c>
      <c r="D20" s="3"/>
      <c r="E20" s="106" t="s">
        <v>20</v>
      </c>
      <c r="F20" s="106"/>
      <c r="G20" s="113"/>
      <c r="H20" s="113"/>
      <c r="I20" s="10"/>
    </row>
    <row r="21" spans="2:9" x14ac:dyDescent="0.3">
      <c r="B21" s="10"/>
      <c r="C21" s="5" t="s">
        <v>131</v>
      </c>
      <c r="D21" s="3"/>
      <c r="E21" s="106" t="s">
        <v>20</v>
      </c>
      <c r="F21" s="106"/>
      <c r="G21" s="113"/>
      <c r="H21" s="113"/>
      <c r="I21" s="10"/>
    </row>
    <row r="22" spans="2:9" x14ac:dyDescent="0.3">
      <c r="B22" s="10"/>
      <c r="C22" s="5" t="s">
        <v>132</v>
      </c>
      <c r="D22" s="3"/>
      <c r="E22" s="106" t="s">
        <v>20</v>
      </c>
      <c r="F22" s="106"/>
      <c r="G22" s="113"/>
      <c r="H22" s="113"/>
      <c r="I22" s="10"/>
    </row>
    <row r="23" spans="2:9" x14ac:dyDescent="0.3">
      <c r="B23" s="10"/>
      <c r="C23" s="5" t="s">
        <v>133</v>
      </c>
      <c r="D23" s="3"/>
      <c r="E23" s="106" t="s">
        <v>20</v>
      </c>
      <c r="F23" s="106"/>
      <c r="G23" s="113"/>
      <c r="H23" s="113"/>
      <c r="I23" s="10"/>
    </row>
    <row r="24" spans="2:9" x14ac:dyDescent="0.3">
      <c r="B24" s="10"/>
      <c r="C24" s="5" t="s">
        <v>134</v>
      </c>
      <c r="D24" s="3"/>
      <c r="E24" s="106" t="s">
        <v>20</v>
      </c>
      <c r="F24" s="106"/>
      <c r="G24" s="113"/>
      <c r="H24" s="113"/>
      <c r="I24" s="10"/>
    </row>
    <row r="25" spans="2:9" ht="27.6" x14ac:dyDescent="0.3">
      <c r="B25" s="10"/>
      <c r="C25" s="5" t="s">
        <v>135</v>
      </c>
      <c r="D25" s="3"/>
      <c r="E25" s="106" t="s">
        <v>20</v>
      </c>
      <c r="F25" s="106"/>
      <c r="G25" s="113"/>
      <c r="H25" s="113"/>
      <c r="I25" s="10"/>
    </row>
    <row r="26" spans="2:9" x14ac:dyDescent="0.3">
      <c r="B26" s="10"/>
      <c r="C26" s="5" t="s">
        <v>136</v>
      </c>
      <c r="D26" s="3"/>
      <c r="E26" s="106" t="s">
        <v>20</v>
      </c>
      <c r="F26" s="106"/>
      <c r="G26" s="113"/>
      <c r="H26" s="113"/>
      <c r="I26" s="10"/>
    </row>
    <row r="27" spans="2:9" x14ac:dyDescent="0.3">
      <c r="B27" s="10"/>
      <c r="C27" s="5" t="s">
        <v>137</v>
      </c>
      <c r="D27" s="3"/>
      <c r="E27" s="106" t="s">
        <v>20</v>
      </c>
      <c r="F27" s="106"/>
      <c r="G27" s="113"/>
      <c r="H27" s="113"/>
      <c r="I27" s="10"/>
    </row>
    <row r="28" spans="2:9" x14ac:dyDescent="0.3">
      <c r="B28" s="10"/>
      <c r="C28" s="6" t="s">
        <v>68</v>
      </c>
      <c r="D28" s="3"/>
      <c r="E28" s="106"/>
      <c r="F28" s="106"/>
      <c r="G28" s="129">
        <f>SUM(G19:G27)</f>
        <v>0</v>
      </c>
      <c r="H28" s="129">
        <f>SUM(H19:H27)</f>
        <v>0</v>
      </c>
      <c r="I28" s="10"/>
    </row>
    <row r="29" spans="2:9" x14ac:dyDescent="0.3">
      <c r="B29" s="10"/>
      <c r="C29" s="13" t="s">
        <v>138</v>
      </c>
      <c r="D29" s="3"/>
      <c r="E29" s="106"/>
      <c r="F29" s="106"/>
      <c r="G29" s="112"/>
      <c r="H29" s="112"/>
      <c r="I29" s="10"/>
    </row>
    <row r="30" spans="2:9" x14ac:dyDescent="0.3">
      <c r="B30" s="10"/>
      <c r="C30" s="5" t="s">
        <v>139</v>
      </c>
      <c r="D30" s="3"/>
      <c r="E30" s="106" t="s">
        <v>20</v>
      </c>
      <c r="F30" s="106"/>
      <c r="G30" s="113"/>
      <c r="H30" s="113"/>
      <c r="I30" s="10"/>
    </row>
    <row r="31" spans="2:9" x14ac:dyDescent="0.3">
      <c r="B31" s="10"/>
      <c r="C31" s="5" t="s">
        <v>140</v>
      </c>
      <c r="D31" s="3"/>
      <c r="E31" s="106" t="s">
        <v>20</v>
      </c>
      <c r="F31" s="106"/>
      <c r="G31" s="113"/>
      <c r="H31" s="113"/>
      <c r="I31" s="10"/>
    </row>
    <row r="32" spans="2:9" ht="27.6" x14ac:dyDescent="0.3">
      <c r="B32" s="10"/>
      <c r="C32" s="5" t="s">
        <v>141</v>
      </c>
      <c r="D32" s="3"/>
      <c r="E32" s="106" t="s">
        <v>20</v>
      </c>
      <c r="F32" s="106"/>
      <c r="G32" s="113"/>
      <c r="H32" s="113"/>
      <c r="I32" s="10"/>
    </row>
    <row r="33" spans="2:9" ht="27.6" x14ac:dyDescent="0.3">
      <c r="B33" s="10"/>
      <c r="C33" s="5" t="s">
        <v>142</v>
      </c>
      <c r="D33" s="3"/>
      <c r="E33" s="106" t="s">
        <v>20</v>
      </c>
      <c r="F33" s="106"/>
      <c r="G33" s="113"/>
      <c r="H33" s="113"/>
      <c r="I33" s="10"/>
    </row>
    <row r="34" spans="2:9" x14ac:dyDescent="0.3">
      <c r="B34" s="10"/>
      <c r="C34" s="5" t="s">
        <v>143</v>
      </c>
      <c r="D34" s="3"/>
      <c r="E34" s="106" t="s">
        <v>20</v>
      </c>
      <c r="F34" s="106"/>
      <c r="G34" s="113"/>
      <c r="H34" s="113"/>
      <c r="I34" s="10"/>
    </row>
    <row r="35" spans="2:9" x14ac:dyDescent="0.3">
      <c r="B35" s="10"/>
      <c r="C35" s="5" t="s">
        <v>144</v>
      </c>
      <c r="D35" s="3"/>
      <c r="E35" s="106" t="s">
        <v>20</v>
      </c>
      <c r="F35" s="106"/>
      <c r="G35" s="21"/>
      <c r="H35" s="21"/>
      <c r="I35" s="10"/>
    </row>
    <row r="36" spans="2:9" x14ac:dyDescent="0.3">
      <c r="B36" s="10"/>
      <c r="C36" s="6" t="s">
        <v>68</v>
      </c>
      <c r="D36" s="3"/>
      <c r="E36" s="106"/>
      <c r="F36" s="106"/>
      <c r="G36" s="130">
        <f>SUM(G30:G35)</f>
        <v>0</v>
      </c>
      <c r="H36" s="130">
        <f>SUM(H30:H35)</f>
        <v>0</v>
      </c>
      <c r="I36" s="10"/>
    </row>
    <row r="37" spans="2:9" ht="15.6" x14ac:dyDescent="0.3">
      <c r="B37" s="10"/>
      <c r="C37" s="109" t="s">
        <v>21</v>
      </c>
      <c r="D37" s="3"/>
      <c r="E37" s="106"/>
      <c r="F37" s="106"/>
      <c r="G37" s="108">
        <f>G17+G28+G36</f>
        <v>0</v>
      </c>
      <c r="H37" s="108">
        <f>H17+H28+H36</f>
        <v>0</v>
      </c>
      <c r="I37" s="10"/>
    </row>
    <row r="38" spans="2:9" x14ac:dyDescent="0.3">
      <c r="B38" s="10"/>
      <c r="C38" s="103" t="s">
        <v>22</v>
      </c>
      <c r="D38" s="3"/>
      <c r="E38" s="106"/>
      <c r="F38" s="106"/>
      <c r="G38" s="111"/>
      <c r="H38" s="111"/>
      <c r="I38" s="10"/>
    </row>
    <row r="39" spans="2:9" x14ac:dyDescent="0.3">
      <c r="B39" s="10"/>
      <c r="C39" s="13" t="s">
        <v>145</v>
      </c>
      <c r="D39" s="3"/>
      <c r="E39" s="106"/>
      <c r="F39" s="106"/>
      <c r="G39" s="114"/>
      <c r="H39" s="114"/>
      <c r="I39" s="10"/>
    </row>
    <row r="40" spans="2:9" x14ac:dyDescent="0.3">
      <c r="B40" s="10"/>
      <c r="C40" s="5" t="s">
        <v>146</v>
      </c>
      <c r="D40" s="3"/>
      <c r="E40" s="106" t="s">
        <v>20</v>
      </c>
      <c r="F40" s="106"/>
      <c r="G40" s="21"/>
      <c r="H40" s="21"/>
      <c r="I40" s="10"/>
    </row>
    <row r="41" spans="2:9" x14ac:dyDescent="0.3">
      <c r="B41" s="10"/>
      <c r="C41" s="5" t="s">
        <v>147</v>
      </c>
      <c r="D41" s="3"/>
      <c r="E41" s="106" t="s">
        <v>20</v>
      </c>
      <c r="F41" s="106"/>
      <c r="G41" s="21"/>
      <c r="H41" s="21"/>
      <c r="I41" s="10"/>
    </row>
    <row r="42" spans="2:9" x14ac:dyDescent="0.3">
      <c r="B42" s="10"/>
      <c r="C42" s="5" t="s">
        <v>148</v>
      </c>
      <c r="D42" s="3"/>
      <c r="E42" s="106" t="s">
        <v>20</v>
      </c>
      <c r="F42" s="106"/>
      <c r="G42" s="21"/>
      <c r="H42" s="21"/>
      <c r="I42" s="10"/>
    </row>
    <row r="43" spans="2:9" x14ac:dyDescent="0.3">
      <c r="B43" s="10"/>
      <c r="C43" s="5" t="s">
        <v>149</v>
      </c>
      <c r="D43" s="3"/>
      <c r="E43" s="106" t="s">
        <v>20</v>
      </c>
      <c r="F43" s="106"/>
      <c r="G43" s="21"/>
      <c r="H43" s="21"/>
      <c r="I43" s="10"/>
    </row>
    <row r="44" spans="2:9" x14ac:dyDescent="0.3">
      <c r="B44" s="10"/>
      <c r="C44" s="6" t="s">
        <v>68</v>
      </c>
      <c r="D44" s="3"/>
      <c r="E44" s="106"/>
      <c r="F44" s="106"/>
      <c r="G44" s="115">
        <f>SUM(G40:G43)</f>
        <v>0</v>
      </c>
      <c r="H44" s="115">
        <f>SUM(H40:H43)</f>
        <v>0</v>
      </c>
      <c r="I44" s="10"/>
    </row>
    <row r="45" spans="2:9" x14ac:dyDescent="0.3">
      <c r="B45" s="10"/>
      <c r="C45" s="13" t="s">
        <v>150</v>
      </c>
      <c r="D45" s="3"/>
      <c r="E45" s="106"/>
      <c r="F45" s="106"/>
      <c r="G45" s="114"/>
      <c r="H45" s="114"/>
      <c r="I45" s="10"/>
    </row>
    <row r="46" spans="2:9" x14ac:dyDescent="0.3">
      <c r="B46" s="10"/>
      <c r="C46" s="5" t="s">
        <v>151</v>
      </c>
      <c r="D46" s="3"/>
      <c r="E46" s="106" t="s">
        <v>20</v>
      </c>
      <c r="F46" s="106"/>
      <c r="G46" s="21"/>
      <c r="H46" s="21"/>
      <c r="I46" s="10"/>
    </row>
    <row r="47" spans="2:9" x14ac:dyDescent="0.3">
      <c r="B47" s="10"/>
      <c r="C47" s="5" t="s">
        <v>152</v>
      </c>
      <c r="D47" s="3"/>
      <c r="E47" s="106" t="s">
        <v>20</v>
      </c>
      <c r="F47" s="106"/>
      <c r="G47" s="21"/>
      <c r="H47" s="21"/>
      <c r="I47" s="10"/>
    </row>
    <row r="48" spans="2:9" ht="27.6" x14ac:dyDescent="0.3">
      <c r="B48" s="10"/>
      <c r="C48" s="5" t="s">
        <v>153</v>
      </c>
      <c r="D48" s="3"/>
      <c r="E48" s="106" t="s">
        <v>20</v>
      </c>
      <c r="F48" s="106"/>
      <c r="G48" s="21"/>
      <c r="H48" s="21"/>
      <c r="I48" s="10"/>
    </row>
    <row r="49" spans="2:9" x14ac:dyDescent="0.3">
      <c r="B49" s="10"/>
      <c r="C49" s="5" t="s">
        <v>154</v>
      </c>
      <c r="D49" s="3"/>
      <c r="E49" s="106" t="s">
        <v>20</v>
      </c>
      <c r="F49" s="106"/>
      <c r="G49" s="21"/>
      <c r="H49" s="21"/>
      <c r="I49" s="10"/>
    </row>
    <row r="50" spans="2:9" x14ac:dyDescent="0.3">
      <c r="B50" s="10"/>
      <c r="C50" s="5" t="s">
        <v>155</v>
      </c>
      <c r="D50" s="3"/>
      <c r="E50" s="106" t="s">
        <v>20</v>
      </c>
      <c r="F50" s="106"/>
      <c r="G50" s="21"/>
      <c r="H50" s="21"/>
      <c r="I50" s="10"/>
    </row>
    <row r="51" spans="2:9" x14ac:dyDescent="0.3">
      <c r="B51" s="10"/>
      <c r="C51" s="6" t="s">
        <v>68</v>
      </c>
      <c r="D51" s="3"/>
      <c r="E51" s="106"/>
      <c r="F51" s="106"/>
      <c r="G51" s="115">
        <f>SUM(G46:G50)</f>
        <v>0</v>
      </c>
      <c r="H51" s="115">
        <f>SUM(H46:H50)</f>
        <v>0</v>
      </c>
      <c r="I51" s="10"/>
    </row>
    <row r="52" spans="2:9" x14ac:dyDescent="0.3">
      <c r="B52" s="10"/>
      <c r="C52" s="13" t="s">
        <v>156</v>
      </c>
      <c r="D52" s="3"/>
      <c r="E52" s="106" t="s">
        <v>20</v>
      </c>
      <c r="F52" s="106"/>
      <c r="G52" s="114"/>
      <c r="H52" s="114"/>
      <c r="I52" s="10"/>
    </row>
    <row r="53" spans="2:9" x14ac:dyDescent="0.3">
      <c r="B53" s="10"/>
      <c r="C53" s="5" t="s">
        <v>157</v>
      </c>
      <c r="D53" s="3"/>
      <c r="E53" s="106" t="s">
        <v>20</v>
      </c>
      <c r="F53" s="106"/>
      <c r="G53" s="21"/>
      <c r="H53" s="21"/>
      <c r="I53" s="10"/>
    </row>
    <row r="54" spans="2:9" x14ac:dyDescent="0.3">
      <c r="B54" s="10"/>
      <c r="C54" s="14" t="s">
        <v>158</v>
      </c>
      <c r="D54" s="3"/>
      <c r="E54" s="106" t="s">
        <v>20</v>
      </c>
      <c r="F54" s="106"/>
      <c r="G54" s="21"/>
      <c r="H54" s="21"/>
      <c r="I54" s="10"/>
    </row>
    <row r="55" spans="2:9" x14ac:dyDescent="0.3">
      <c r="B55" s="10"/>
      <c r="C55" s="6" t="s">
        <v>68</v>
      </c>
      <c r="D55" s="3"/>
      <c r="E55" s="106"/>
      <c r="F55" s="106"/>
      <c r="G55" s="130">
        <f>SUM(G53:G54)</f>
        <v>0</v>
      </c>
      <c r="H55" s="130">
        <f>SUM(H53:H54)</f>
        <v>0</v>
      </c>
      <c r="I55" s="10"/>
    </row>
    <row r="56" spans="2:9" x14ac:dyDescent="0.3">
      <c r="B56" s="10"/>
      <c r="C56" s="13" t="s">
        <v>159</v>
      </c>
      <c r="D56" s="3"/>
      <c r="E56" s="106"/>
      <c r="F56" s="106"/>
      <c r="G56" s="21"/>
      <c r="H56" s="21"/>
      <c r="I56" s="10"/>
    </row>
    <row r="57" spans="2:9" ht="15.6" x14ac:dyDescent="0.3">
      <c r="B57" s="10"/>
      <c r="C57" s="107" t="s">
        <v>23</v>
      </c>
      <c r="D57" s="3"/>
      <c r="E57" s="106"/>
      <c r="F57" s="106"/>
      <c r="G57" s="108">
        <f>G56+G55+G51+G44</f>
        <v>0</v>
      </c>
      <c r="H57" s="108">
        <f>H56+H55+H51+H44</f>
        <v>0</v>
      </c>
      <c r="I57" s="10"/>
    </row>
    <row r="58" spans="2:9" ht="15" customHeight="1" x14ac:dyDescent="0.3">
      <c r="B58" s="10"/>
      <c r="C58" s="103" t="s">
        <v>24</v>
      </c>
      <c r="D58" s="3"/>
      <c r="E58" s="106"/>
      <c r="F58" s="106"/>
      <c r="G58" s="115">
        <f>SUM(G59:G60)</f>
        <v>0</v>
      </c>
      <c r="H58" s="115">
        <f>SUM(H59:H60)</f>
        <v>0</v>
      </c>
      <c r="I58" s="10"/>
    </row>
    <row r="59" spans="2:9" ht="15" customHeight="1" x14ac:dyDescent="0.3">
      <c r="B59" s="10"/>
      <c r="C59" s="5" t="s">
        <v>160</v>
      </c>
      <c r="D59" s="3"/>
      <c r="E59" s="106" t="s">
        <v>20</v>
      </c>
      <c r="F59" s="106"/>
      <c r="G59" s="21"/>
      <c r="H59" s="21"/>
      <c r="I59" s="10"/>
    </row>
    <row r="60" spans="2:9" x14ac:dyDescent="0.3">
      <c r="B60" s="10"/>
      <c r="C60" s="5" t="s">
        <v>161</v>
      </c>
      <c r="D60" s="3"/>
      <c r="E60" s="106" t="s">
        <v>20</v>
      </c>
      <c r="F60" s="106"/>
      <c r="G60" s="21"/>
      <c r="H60" s="21"/>
      <c r="I60" s="10"/>
    </row>
    <row r="61" spans="2:9" ht="27.6" x14ac:dyDescent="0.3">
      <c r="B61" s="10"/>
      <c r="C61" s="103" t="s">
        <v>25</v>
      </c>
      <c r="D61" s="3"/>
      <c r="E61" s="106"/>
      <c r="F61" s="106"/>
      <c r="G61" s="114"/>
      <c r="H61" s="114"/>
      <c r="I61" s="10"/>
    </row>
    <row r="62" spans="2:9" ht="41.4" x14ac:dyDescent="0.3">
      <c r="B62" s="10"/>
      <c r="C62" s="5" t="s">
        <v>162</v>
      </c>
      <c r="D62" s="3"/>
      <c r="E62" s="106" t="s">
        <v>20</v>
      </c>
      <c r="F62" s="106"/>
      <c r="G62" s="21"/>
      <c r="H62" s="21"/>
      <c r="I62" s="10"/>
    </row>
    <row r="63" spans="2:9" x14ac:dyDescent="0.3">
      <c r="B63" s="10"/>
      <c r="C63" s="5" t="s">
        <v>163</v>
      </c>
      <c r="D63" s="3"/>
      <c r="E63" s="106" t="s">
        <v>20</v>
      </c>
      <c r="F63" s="106"/>
      <c r="G63" s="21"/>
      <c r="H63" s="21"/>
      <c r="I63" s="10"/>
    </row>
    <row r="64" spans="2:9" x14ac:dyDescent="0.3">
      <c r="B64" s="10"/>
      <c r="C64" s="5" t="s">
        <v>164</v>
      </c>
      <c r="D64" s="3"/>
      <c r="E64" s="106" t="s">
        <v>20</v>
      </c>
      <c r="F64" s="106"/>
      <c r="G64" s="21"/>
      <c r="H64" s="21"/>
      <c r="I64" s="10"/>
    </row>
    <row r="65" spans="2:9" x14ac:dyDescent="0.3">
      <c r="B65" s="10"/>
      <c r="C65" s="5" t="s">
        <v>165</v>
      </c>
      <c r="D65" s="3"/>
      <c r="E65" s="106" t="s">
        <v>20</v>
      </c>
      <c r="F65" s="106"/>
      <c r="G65" s="21"/>
      <c r="H65" s="21"/>
      <c r="I65" s="10"/>
    </row>
    <row r="66" spans="2:9" x14ac:dyDescent="0.3">
      <c r="B66" s="10"/>
      <c r="C66" s="5" t="s">
        <v>166</v>
      </c>
      <c r="D66" s="3"/>
      <c r="E66" s="106" t="s">
        <v>20</v>
      </c>
      <c r="F66" s="106"/>
      <c r="G66" s="21"/>
      <c r="H66" s="21"/>
      <c r="I66" s="10"/>
    </row>
    <row r="67" spans="2:9" x14ac:dyDescent="0.3">
      <c r="B67" s="10"/>
      <c r="C67" s="5" t="s">
        <v>167</v>
      </c>
      <c r="D67" s="3"/>
      <c r="E67" s="106" t="s">
        <v>20</v>
      </c>
      <c r="F67" s="106"/>
      <c r="G67" s="21"/>
      <c r="H67" s="21"/>
      <c r="I67" s="10"/>
    </row>
    <row r="68" spans="2:9" ht="27.6" x14ac:dyDescent="0.3">
      <c r="B68" s="10"/>
      <c r="C68" s="5" t="s">
        <v>168</v>
      </c>
      <c r="D68" s="3"/>
      <c r="E68" s="106" t="s">
        <v>20</v>
      </c>
      <c r="F68" s="106"/>
      <c r="G68" s="21"/>
      <c r="H68" s="21"/>
      <c r="I68" s="10"/>
    </row>
    <row r="69" spans="2:9" ht="27.6" x14ac:dyDescent="0.3">
      <c r="B69" s="10"/>
      <c r="C69" s="5" t="s">
        <v>169</v>
      </c>
      <c r="D69" s="3"/>
      <c r="E69" s="106" t="s">
        <v>20</v>
      </c>
      <c r="F69" s="106"/>
      <c r="G69" s="21"/>
      <c r="H69" s="21"/>
      <c r="I69" s="10"/>
    </row>
    <row r="70" spans="2:9" x14ac:dyDescent="0.3">
      <c r="B70" s="10"/>
      <c r="C70" s="6" t="s">
        <v>68</v>
      </c>
      <c r="D70" s="3"/>
      <c r="E70" s="106"/>
      <c r="F70" s="106"/>
      <c r="G70" s="115">
        <f>SUM(G62:G69)</f>
        <v>0</v>
      </c>
      <c r="H70" s="115">
        <f>SUM(H62:H69)</f>
        <v>0</v>
      </c>
      <c r="I70" s="10"/>
    </row>
    <row r="71" spans="2:9" x14ac:dyDescent="0.3">
      <c r="B71" s="10"/>
      <c r="C71" s="103" t="s">
        <v>170</v>
      </c>
      <c r="D71" s="3"/>
      <c r="E71" s="106"/>
      <c r="F71" s="106"/>
      <c r="G71" s="9">
        <f>G57+G59-G70-G90-G93-G96</f>
        <v>0</v>
      </c>
      <c r="H71" s="9">
        <f>H57+H59-H70-H90-H93-H96</f>
        <v>0</v>
      </c>
      <c r="I71" s="10"/>
    </row>
    <row r="72" spans="2:9" x14ac:dyDescent="0.3">
      <c r="B72" s="10"/>
      <c r="C72" s="105" t="s">
        <v>171</v>
      </c>
      <c r="D72" s="3"/>
      <c r="E72" s="106"/>
      <c r="F72" s="106"/>
      <c r="G72" s="9">
        <f>G37+G60+G71</f>
        <v>0</v>
      </c>
      <c r="H72" s="9">
        <f>H37+H60+H71</f>
        <v>0</v>
      </c>
      <c r="I72" s="10"/>
    </row>
    <row r="73" spans="2:9" ht="27.6" x14ac:dyDescent="0.3">
      <c r="B73" s="10"/>
      <c r="C73" s="105" t="s">
        <v>172</v>
      </c>
      <c r="D73" s="3"/>
      <c r="E73" s="106"/>
      <c r="F73" s="106"/>
      <c r="G73" s="114"/>
      <c r="H73" s="114"/>
      <c r="I73" s="10"/>
    </row>
    <row r="74" spans="2:9" ht="41.4" x14ac:dyDescent="0.3">
      <c r="B74" s="10"/>
      <c r="C74" s="5" t="s">
        <v>173</v>
      </c>
      <c r="D74" s="3"/>
      <c r="E74" s="106" t="s">
        <v>20</v>
      </c>
      <c r="F74" s="106"/>
      <c r="G74" s="21"/>
      <c r="H74" s="21"/>
      <c r="I74" s="10"/>
    </row>
    <row r="75" spans="2:9" x14ac:dyDescent="0.3">
      <c r="B75" s="10"/>
      <c r="C75" s="5" t="s">
        <v>163</v>
      </c>
      <c r="D75" s="3"/>
      <c r="E75" s="106" t="s">
        <v>20</v>
      </c>
      <c r="F75" s="106"/>
      <c r="G75" s="21"/>
      <c r="H75" s="21"/>
      <c r="I75" s="10"/>
    </row>
    <row r="76" spans="2:9" x14ac:dyDescent="0.3">
      <c r="B76" s="10"/>
      <c r="C76" s="5" t="s">
        <v>164</v>
      </c>
      <c r="D76" s="3"/>
      <c r="E76" s="106" t="s">
        <v>20</v>
      </c>
      <c r="F76" s="106"/>
      <c r="G76" s="21"/>
      <c r="H76" s="21"/>
      <c r="I76" s="10"/>
    </row>
    <row r="77" spans="2:9" x14ac:dyDescent="0.3">
      <c r="B77" s="10"/>
      <c r="C77" s="5" t="s">
        <v>165</v>
      </c>
      <c r="D77" s="3"/>
      <c r="E77" s="106" t="s">
        <v>20</v>
      </c>
      <c r="F77" s="106"/>
      <c r="G77" s="21"/>
      <c r="H77" s="21"/>
      <c r="I77" s="10"/>
    </row>
    <row r="78" spans="2:9" x14ac:dyDescent="0.3">
      <c r="B78" s="10"/>
      <c r="C78" s="5" t="s">
        <v>166</v>
      </c>
      <c r="D78" s="3"/>
      <c r="E78" s="106" t="s">
        <v>20</v>
      </c>
      <c r="F78" s="106"/>
      <c r="G78" s="21"/>
      <c r="H78" s="21"/>
      <c r="I78" s="10"/>
    </row>
    <row r="79" spans="2:9" x14ac:dyDescent="0.3">
      <c r="B79" s="10"/>
      <c r="C79" s="5" t="s">
        <v>167</v>
      </c>
      <c r="D79" s="3"/>
      <c r="E79" s="106" t="s">
        <v>20</v>
      </c>
      <c r="F79" s="106"/>
      <c r="G79" s="21"/>
      <c r="H79" s="21"/>
      <c r="I79" s="10"/>
    </row>
    <row r="80" spans="2:9" ht="27.6" x14ac:dyDescent="0.3">
      <c r="B80" s="10"/>
      <c r="C80" s="5" t="s">
        <v>168</v>
      </c>
      <c r="D80" s="3"/>
      <c r="E80" s="106" t="s">
        <v>20</v>
      </c>
      <c r="F80" s="106"/>
      <c r="G80" s="21"/>
      <c r="H80" s="21"/>
      <c r="I80" s="10"/>
    </row>
    <row r="81" spans="2:9" ht="27.6" x14ac:dyDescent="0.3">
      <c r="B81" s="10"/>
      <c r="C81" s="5" t="s">
        <v>174</v>
      </c>
      <c r="D81" s="3"/>
      <c r="E81" s="106" t="s">
        <v>20</v>
      </c>
      <c r="F81" s="106"/>
      <c r="G81" s="21"/>
      <c r="H81" s="21"/>
      <c r="I81" s="10"/>
    </row>
    <row r="82" spans="2:9" x14ac:dyDescent="0.3">
      <c r="B82" s="10"/>
      <c r="C82" s="6" t="s">
        <v>68</v>
      </c>
      <c r="D82" s="3"/>
      <c r="E82" s="106"/>
      <c r="F82" s="106"/>
      <c r="G82" s="9">
        <f>SUM(G74:G81)</f>
        <v>0</v>
      </c>
      <c r="H82" s="9">
        <f>SUM(H74:H81)</f>
        <v>0</v>
      </c>
      <c r="I82" s="10"/>
    </row>
    <row r="83" spans="2:9" x14ac:dyDescent="0.3">
      <c r="B83" s="10"/>
      <c r="C83" s="105" t="s">
        <v>175</v>
      </c>
      <c r="D83" s="3"/>
      <c r="E83" s="106"/>
      <c r="F83" s="106"/>
      <c r="G83" s="131"/>
      <c r="H83" s="131"/>
      <c r="I83" s="10"/>
    </row>
    <row r="84" spans="2:9" x14ac:dyDescent="0.3">
      <c r="B84" s="10"/>
      <c r="C84" s="5" t="s">
        <v>176</v>
      </c>
      <c r="D84" s="3"/>
      <c r="E84" s="106" t="s">
        <v>20</v>
      </c>
      <c r="F84" s="106"/>
      <c r="G84" s="21"/>
      <c r="H84" s="21"/>
      <c r="I84" s="10"/>
    </row>
    <row r="85" spans="2:9" x14ac:dyDescent="0.3">
      <c r="B85" s="10"/>
      <c r="C85" s="5" t="s">
        <v>177</v>
      </c>
      <c r="D85" s="3"/>
      <c r="E85" s="106" t="s">
        <v>20</v>
      </c>
      <c r="F85" s="106"/>
      <c r="G85" s="21"/>
      <c r="H85" s="21"/>
      <c r="I85" s="10"/>
    </row>
    <row r="86" spans="2:9" x14ac:dyDescent="0.3">
      <c r="B86" s="10"/>
      <c r="C86" s="5" t="s">
        <v>178</v>
      </c>
      <c r="D86" s="3"/>
      <c r="E86" s="106" t="s">
        <v>20</v>
      </c>
      <c r="F86" s="106"/>
      <c r="G86" s="21"/>
      <c r="H86" s="21"/>
      <c r="I86" s="10"/>
    </row>
    <row r="87" spans="2:9" x14ac:dyDescent="0.3">
      <c r="B87" s="10"/>
      <c r="C87" s="6" t="s">
        <v>68</v>
      </c>
      <c r="D87" s="3"/>
      <c r="E87" s="106"/>
      <c r="F87" s="106"/>
      <c r="G87" s="9">
        <f>SUM(G84:G86)</f>
        <v>0</v>
      </c>
      <c r="H87" s="9">
        <f>SUM(H84:H86)</f>
        <v>0</v>
      </c>
      <c r="I87" s="10"/>
    </row>
    <row r="88" spans="2:9" x14ac:dyDescent="0.3">
      <c r="B88" s="10"/>
      <c r="C88" s="105" t="s">
        <v>26</v>
      </c>
      <c r="D88" s="3"/>
      <c r="E88" s="106"/>
      <c r="F88" s="106"/>
      <c r="G88" s="114"/>
      <c r="H88" s="114"/>
      <c r="I88" s="10"/>
    </row>
    <row r="89" spans="2:9" x14ac:dyDescent="0.3">
      <c r="B89" s="10"/>
      <c r="C89" s="12" t="s">
        <v>27</v>
      </c>
      <c r="D89" s="3"/>
      <c r="E89" s="106"/>
      <c r="F89" s="106"/>
      <c r="G89" s="115">
        <f>SUM(G90:G91)</f>
        <v>0</v>
      </c>
      <c r="H89" s="115">
        <f>SUM(H90:H91)</f>
        <v>0</v>
      </c>
      <c r="I89" s="10"/>
    </row>
    <row r="90" spans="2:9" x14ac:dyDescent="0.3">
      <c r="B90" s="10"/>
      <c r="C90" s="12" t="s">
        <v>160</v>
      </c>
      <c r="D90" s="3"/>
      <c r="E90" s="106" t="s">
        <v>20</v>
      </c>
      <c r="F90" s="106"/>
      <c r="G90" s="21"/>
      <c r="H90" s="21"/>
      <c r="I90" s="10"/>
    </row>
    <row r="91" spans="2:9" x14ac:dyDescent="0.3">
      <c r="B91" s="10"/>
      <c r="C91" s="12" t="s">
        <v>161</v>
      </c>
      <c r="D91" s="3"/>
      <c r="E91" s="106" t="s">
        <v>20</v>
      </c>
      <c r="F91" s="106"/>
      <c r="G91" s="21"/>
      <c r="H91" s="21"/>
      <c r="I91" s="10"/>
    </row>
    <row r="92" spans="2:9" x14ac:dyDescent="0.3">
      <c r="B92" s="10"/>
      <c r="C92" s="5" t="s">
        <v>28</v>
      </c>
      <c r="D92" s="3"/>
      <c r="E92" s="106"/>
      <c r="F92" s="106"/>
      <c r="G92" s="115">
        <f>SUM(G93:G94)</f>
        <v>0</v>
      </c>
      <c r="H92" s="115">
        <f>SUM(H93:H94)</f>
        <v>0</v>
      </c>
      <c r="I92" s="10"/>
    </row>
    <row r="93" spans="2:9" x14ac:dyDescent="0.3">
      <c r="B93" s="10"/>
      <c r="C93" s="12" t="s">
        <v>160</v>
      </c>
      <c r="D93" s="3"/>
      <c r="E93" s="106" t="s">
        <v>20</v>
      </c>
      <c r="F93" s="106"/>
      <c r="G93" s="21"/>
      <c r="H93" s="21"/>
      <c r="I93" s="10"/>
    </row>
    <row r="94" spans="2:9" x14ac:dyDescent="0.3">
      <c r="B94" s="10"/>
      <c r="C94" s="12" t="s">
        <v>161</v>
      </c>
      <c r="D94" s="3"/>
      <c r="E94" s="106" t="s">
        <v>20</v>
      </c>
      <c r="F94" s="106"/>
      <c r="G94" s="21"/>
      <c r="H94" s="21"/>
      <c r="I94" s="10"/>
    </row>
    <row r="95" spans="2:9" ht="27.6" x14ac:dyDescent="0.3">
      <c r="B95" s="10"/>
      <c r="C95" s="5" t="s">
        <v>29</v>
      </c>
      <c r="D95" s="3"/>
      <c r="E95" s="106"/>
      <c r="F95" s="106"/>
      <c r="G95" s="115">
        <f>SUM(G96:G97)</f>
        <v>0</v>
      </c>
      <c r="H95" s="115">
        <f>SUM(H96:H97)</f>
        <v>0</v>
      </c>
      <c r="I95" s="10"/>
    </row>
    <row r="96" spans="2:9" x14ac:dyDescent="0.3">
      <c r="B96" s="10"/>
      <c r="C96" s="12" t="s">
        <v>160</v>
      </c>
      <c r="D96" s="3"/>
      <c r="E96" s="106" t="s">
        <v>20</v>
      </c>
      <c r="F96" s="106"/>
      <c r="G96" s="21"/>
      <c r="H96" s="21"/>
      <c r="I96" s="10"/>
    </row>
    <row r="97" spans="2:9" x14ac:dyDescent="0.3">
      <c r="B97" s="10"/>
      <c r="C97" s="12" t="s">
        <v>161</v>
      </c>
      <c r="D97" s="3"/>
      <c r="E97" s="106" t="s">
        <v>20</v>
      </c>
      <c r="F97" s="106"/>
      <c r="G97" s="21"/>
      <c r="H97" s="21"/>
      <c r="I97" s="10"/>
    </row>
    <row r="98" spans="2:9" x14ac:dyDescent="0.3">
      <c r="B98" s="10"/>
      <c r="C98" s="14" t="s">
        <v>119</v>
      </c>
      <c r="D98" s="3"/>
      <c r="E98" s="106" t="s">
        <v>20</v>
      </c>
      <c r="F98" s="106"/>
      <c r="G98" s="21"/>
      <c r="H98" s="21"/>
      <c r="I98" s="10"/>
    </row>
    <row r="99" spans="2:9" x14ac:dyDescent="0.3">
      <c r="B99" s="10"/>
      <c r="C99" s="6" t="s">
        <v>68</v>
      </c>
      <c r="D99" s="7"/>
      <c r="E99" s="106"/>
      <c r="F99" s="106"/>
      <c r="G99" s="115">
        <f>G89+G92+G95+G98</f>
        <v>0</v>
      </c>
      <c r="H99" s="115">
        <f>H89+H92+H95+H98</f>
        <v>0</v>
      </c>
      <c r="I99" s="10"/>
    </row>
    <row r="100" spans="2:9" x14ac:dyDescent="0.3">
      <c r="B100" s="10"/>
      <c r="C100" s="105" t="s">
        <v>30</v>
      </c>
      <c r="D100" s="3"/>
      <c r="E100" s="106"/>
      <c r="F100" s="106"/>
      <c r="G100" s="114"/>
      <c r="H100" s="114"/>
      <c r="I100" s="10"/>
    </row>
    <row r="101" spans="2:9" x14ac:dyDescent="0.3">
      <c r="B101" s="10"/>
      <c r="C101" s="105" t="s">
        <v>179</v>
      </c>
      <c r="D101" s="3"/>
      <c r="E101" s="106"/>
      <c r="F101" s="106"/>
      <c r="G101" s="114"/>
      <c r="H101" s="114"/>
      <c r="I101" s="10"/>
    </row>
    <row r="102" spans="2:9" x14ac:dyDescent="0.3">
      <c r="B102" s="10"/>
      <c r="C102" s="12" t="s">
        <v>180</v>
      </c>
      <c r="D102" s="3"/>
      <c r="E102" s="106" t="s">
        <v>20</v>
      </c>
      <c r="F102" s="106"/>
      <c r="G102" s="21"/>
      <c r="H102" s="21"/>
      <c r="I102" s="10"/>
    </row>
    <row r="103" spans="2:9" x14ac:dyDescent="0.3">
      <c r="B103" s="10"/>
      <c r="C103" s="12" t="s">
        <v>181</v>
      </c>
      <c r="D103" s="3"/>
      <c r="E103" s="106" t="s">
        <v>20</v>
      </c>
      <c r="F103" s="106"/>
      <c r="G103" s="21"/>
      <c r="H103" s="21"/>
      <c r="I103" s="10"/>
    </row>
    <row r="104" spans="2:9" x14ac:dyDescent="0.3">
      <c r="B104" s="10"/>
      <c r="C104" s="12" t="s">
        <v>182</v>
      </c>
      <c r="D104" s="3"/>
      <c r="E104" s="106" t="s">
        <v>20</v>
      </c>
      <c r="F104" s="106"/>
      <c r="G104" s="21"/>
      <c r="H104" s="21"/>
      <c r="I104" s="10"/>
    </row>
    <row r="105" spans="2:9" ht="27.6" x14ac:dyDescent="0.3">
      <c r="B105" s="10"/>
      <c r="C105" s="12" t="s">
        <v>183</v>
      </c>
      <c r="D105" s="3"/>
      <c r="E105" s="106" t="s">
        <v>20</v>
      </c>
      <c r="F105" s="106"/>
      <c r="G105" s="21"/>
      <c r="H105" s="21"/>
      <c r="I105" s="10"/>
    </row>
    <row r="106" spans="2:9" x14ac:dyDescent="0.3">
      <c r="B106" s="10"/>
      <c r="C106" s="12" t="s">
        <v>184</v>
      </c>
      <c r="D106" s="3"/>
      <c r="E106" s="106" t="s">
        <v>20</v>
      </c>
      <c r="F106" s="106"/>
      <c r="G106" s="21"/>
      <c r="H106" s="21"/>
      <c r="I106" s="10"/>
    </row>
    <row r="107" spans="2:9" x14ac:dyDescent="0.3">
      <c r="B107" s="10"/>
      <c r="C107" s="6" t="s">
        <v>68</v>
      </c>
      <c r="D107" s="3"/>
      <c r="E107" s="106"/>
      <c r="F107" s="106"/>
      <c r="G107" s="9">
        <f>SUM(G102:G106)</f>
        <v>0</v>
      </c>
      <c r="H107" s="9">
        <f>SUM(H102:H106)</f>
        <v>0</v>
      </c>
      <c r="I107" s="10"/>
    </row>
    <row r="108" spans="2:9" x14ac:dyDescent="0.3">
      <c r="B108" s="10"/>
      <c r="C108" s="105" t="s">
        <v>185</v>
      </c>
      <c r="D108" s="3"/>
      <c r="E108" s="106" t="s">
        <v>20</v>
      </c>
      <c r="F108" s="106"/>
      <c r="G108" s="21"/>
      <c r="H108" s="21"/>
      <c r="I108" s="10"/>
    </row>
    <row r="109" spans="2:9" x14ac:dyDescent="0.3">
      <c r="B109" s="10"/>
      <c r="C109" s="105" t="s">
        <v>186</v>
      </c>
      <c r="D109" s="3"/>
      <c r="E109" s="106" t="s">
        <v>20</v>
      </c>
      <c r="F109" s="106"/>
      <c r="G109" s="21"/>
      <c r="H109" s="21"/>
      <c r="I109" s="10"/>
    </row>
    <row r="110" spans="2:9" x14ac:dyDescent="0.3">
      <c r="B110" s="10"/>
      <c r="C110" s="105" t="s">
        <v>187</v>
      </c>
      <c r="D110" s="3"/>
      <c r="E110" s="106" t="s">
        <v>20</v>
      </c>
      <c r="F110" s="106"/>
      <c r="G110" s="114"/>
      <c r="H110" s="114"/>
      <c r="I110" s="10"/>
    </row>
    <row r="111" spans="2:9" x14ac:dyDescent="0.3">
      <c r="B111" s="10"/>
      <c r="C111" s="5" t="s">
        <v>188</v>
      </c>
      <c r="D111" s="3"/>
      <c r="E111" s="106" t="s">
        <v>20</v>
      </c>
      <c r="F111" s="106"/>
      <c r="G111" s="21"/>
      <c r="H111" s="21"/>
      <c r="I111" s="10"/>
    </row>
    <row r="112" spans="2:9" x14ac:dyDescent="0.3">
      <c r="B112" s="10"/>
      <c r="C112" s="5" t="s">
        <v>189</v>
      </c>
      <c r="D112" s="3"/>
      <c r="E112" s="106" t="s">
        <v>20</v>
      </c>
      <c r="F112" s="106"/>
      <c r="G112" s="21"/>
      <c r="H112" s="21"/>
      <c r="I112" s="10"/>
    </row>
    <row r="113" spans="2:9" x14ac:dyDescent="0.3">
      <c r="B113" s="10"/>
      <c r="C113" s="5" t="s">
        <v>190</v>
      </c>
      <c r="D113" s="3"/>
      <c r="E113" s="106" t="s">
        <v>20</v>
      </c>
      <c r="F113" s="106"/>
      <c r="G113" s="21"/>
      <c r="H113" s="21"/>
      <c r="I113" s="10"/>
    </row>
    <row r="114" spans="2:9" x14ac:dyDescent="0.3">
      <c r="B114" s="10"/>
      <c r="C114" s="6" t="s">
        <v>68</v>
      </c>
      <c r="D114" s="3"/>
      <c r="E114" s="106"/>
      <c r="F114" s="106"/>
      <c r="G114" s="9">
        <f>SUM(G111:G113)</f>
        <v>0</v>
      </c>
      <c r="H114" s="9">
        <f>SUM(H111:H113)</f>
        <v>0</v>
      </c>
      <c r="I114" s="10"/>
    </row>
    <row r="115" spans="2:9" x14ac:dyDescent="0.3">
      <c r="B115" s="10"/>
      <c r="C115" s="5" t="s">
        <v>191</v>
      </c>
      <c r="D115" s="3"/>
      <c r="E115" s="106" t="s">
        <v>31</v>
      </c>
      <c r="F115" s="106"/>
      <c r="G115" s="21"/>
      <c r="H115" s="21"/>
      <c r="I115" s="10"/>
    </row>
    <row r="116" spans="2:9" ht="27.6" x14ac:dyDescent="0.3">
      <c r="B116" s="10"/>
      <c r="C116" s="5" t="s">
        <v>192</v>
      </c>
      <c r="D116" s="3"/>
      <c r="E116" s="106" t="s">
        <v>20</v>
      </c>
      <c r="F116" s="106"/>
      <c r="G116" s="21"/>
      <c r="H116" s="21"/>
      <c r="I116" s="10"/>
    </row>
    <row r="117" spans="2:9" x14ac:dyDescent="0.3">
      <c r="B117" s="10"/>
      <c r="C117" s="5" t="s">
        <v>193</v>
      </c>
      <c r="D117" s="3"/>
      <c r="E117" s="106" t="s">
        <v>31</v>
      </c>
      <c r="F117" s="106"/>
      <c r="G117" s="21"/>
      <c r="H117" s="21"/>
      <c r="I117" s="10"/>
    </row>
    <row r="118" spans="2:9" x14ac:dyDescent="0.3">
      <c r="B118" s="10"/>
      <c r="C118" s="105" t="s">
        <v>195</v>
      </c>
      <c r="D118" s="3"/>
      <c r="E118" s="106" t="s">
        <v>20</v>
      </c>
      <c r="F118" s="106"/>
      <c r="G118" s="21"/>
      <c r="H118" s="21"/>
      <c r="I118" s="10"/>
    </row>
    <row r="119" spans="2:9" x14ac:dyDescent="0.3">
      <c r="B119" s="10"/>
      <c r="C119" s="105" t="s">
        <v>194</v>
      </c>
      <c r="D119" s="3"/>
      <c r="E119" s="106" t="s">
        <v>31</v>
      </c>
      <c r="F119" s="106"/>
      <c r="G119" s="21"/>
      <c r="H119" s="21"/>
      <c r="I119" s="10"/>
    </row>
    <row r="120" spans="2:9" x14ac:dyDescent="0.3">
      <c r="B120" s="10"/>
      <c r="C120" s="105" t="s">
        <v>196</v>
      </c>
      <c r="D120" s="3"/>
      <c r="E120" s="106" t="s">
        <v>20</v>
      </c>
      <c r="F120" s="106"/>
      <c r="G120" s="21"/>
      <c r="H120" s="21"/>
      <c r="I120" s="10"/>
    </row>
    <row r="121" spans="2:9" x14ac:dyDescent="0.3">
      <c r="B121" s="10"/>
      <c r="C121" s="105" t="s">
        <v>197</v>
      </c>
      <c r="D121" s="3"/>
      <c r="E121" s="106" t="s">
        <v>31</v>
      </c>
      <c r="F121" s="106"/>
      <c r="G121" s="113"/>
      <c r="H121" s="113"/>
      <c r="I121" s="10"/>
    </row>
    <row r="122" spans="2:9" x14ac:dyDescent="0.3">
      <c r="B122" s="10"/>
      <c r="C122" s="5" t="s">
        <v>198</v>
      </c>
      <c r="D122" s="3"/>
      <c r="E122" s="106" t="s">
        <v>31</v>
      </c>
      <c r="F122" s="106"/>
      <c r="G122" s="113"/>
      <c r="H122" s="113"/>
      <c r="I122" s="10"/>
    </row>
    <row r="123" spans="2:9" ht="15.6" x14ac:dyDescent="0.3">
      <c r="B123" s="10"/>
      <c r="C123" s="109" t="s">
        <v>32</v>
      </c>
      <c r="D123" s="3"/>
      <c r="E123" s="106"/>
      <c r="F123" s="106"/>
      <c r="G123" s="108">
        <f>G107+G108+G109+G114+G115+G116+G117+G118+G119+G120+G121+G122</f>
        <v>0</v>
      </c>
      <c r="H123" s="108">
        <f>H107+H108+H109+H114+H115+H116+H117+H118+H119+H120+H121+H122</f>
        <v>0</v>
      </c>
      <c r="I123" s="10"/>
    </row>
    <row r="124" spans="2:9" x14ac:dyDescent="0.3">
      <c r="B124" s="10"/>
      <c r="C124" s="5" t="s">
        <v>199</v>
      </c>
      <c r="D124" s="3"/>
      <c r="E124" s="106" t="s">
        <v>20</v>
      </c>
      <c r="F124" s="106"/>
      <c r="G124" s="21"/>
      <c r="H124" s="21"/>
      <c r="I124" s="10"/>
    </row>
    <row r="125" spans="2:9" x14ac:dyDescent="0.3">
      <c r="B125" s="10"/>
      <c r="C125" s="5" t="s">
        <v>200</v>
      </c>
      <c r="D125" s="3"/>
      <c r="E125" s="106" t="s">
        <v>20</v>
      </c>
      <c r="F125" s="106"/>
      <c r="G125" s="21"/>
      <c r="H125" s="21"/>
      <c r="I125" s="10"/>
    </row>
    <row r="126" spans="2:9" ht="15.6" x14ac:dyDescent="0.3">
      <c r="B126" s="10"/>
      <c r="C126" s="109" t="s">
        <v>201</v>
      </c>
      <c r="D126" s="3"/>
      <c r="E126" s="106"/>
      <c r="F126" s="106"/>
      <c r="G126" s="108">
        <f>G123+G124+G125</f>
        <v>0</v>
      </c>
      <c r="H126" s="108">
        <f>H123+H124+H125</f>
        <v>0</v>
      </c>
      <c r="I126" s="10"/>
    </row>
    <row r="127" spans="2:9" x14ac:dyDescent="0.3">
      <c r="B127" s="10"/>
      <c r="C127" s="17"/>
      <c r="D127" s="3"/>
      <c r="E127" s="106"/>
      <c r="F127" s="106"/>
      <c r="G127" s="127"/>
      <c r="H127" s="127"/>
      <c r="I127" s="10"/>
    </row>
    <row r="128" spans="2:9" x14ac:dyDescent="0.3">
      <c r="B128" s="10"/>
      <c r="C128" s="8" t="s">
        <v>33</v>
      </c>
      <c r="D128" s="3"/>
      <c r="E128" s="106"/>
      <c r="F128" s="106"/>
      <c r="G128" s="128" t="str">
        <f>IFERROR(IF(ABS(G72-G82-G87-G91-G94-G97-G98-G126)&gt;1,"ERROR","OK"),"OK")</f>
        <v>OK</v>
      </c>
      <c r="H128" s="128" t="str">
        <f>IFERROR(IF(ABS(H72-H82-H87-H91-H94-H97-H98-H126)&gt;1,"ERROR","OK"),"OK")</f>
        <v>OK</v>
      </c>
      <c r="I128" s="10"/>
    </row>
    <row r="129" spans="2:9" x14ac:dyDescent="0.3">
      <c r="B129" s="10"/>
      <c r="C129" s="10"/>
      <c r="D129" s="10"/>
      <c r="E129" s="10"/>
      <c r="F129" s="10"/>
      <c r="G129" s="10"/>
      <c r="H129" s="10"/>
      <c r="I129" s="10"/>
    </row>
    <row r="131" spans="2:9" x14ac:dyDescent="0.3">
      <c r="B131" s="10"/>
      <c r="C131" s="10"/>
      <c r="D131" s="10"/>
      <c r="E131" s="10"/>
      <c r="F131" s="10"/>
      <c r="G131" s="10"/>
      <c r="H131" s="10"/>
      <c r="I131" s="10"/>
    </row>
    <row r="132" spans="2:9" x14ac:dyDescent="0.3">
      <c r="B132" s="10"/>
      <c r="C132" s="105" t="s">
        <v>202</v>
      </c>
      <c r="D132" s="3"/>
      <c r="E132" s="61"/>
      <c r="F132" s="61"/>
      <c r="G132" s="101" t="s">
        <v>40</v>
      </c>
      <c r="H132" s="101" t="s">
        <v>34</v>
      </c>
      <c r="I132" s="10"/>
    </row>
    <row r="133" spans="2:9" x14ac:dyDescent="0.3">
      <c r="B133" s="10"/>
      <c r="C133" s="4"/>
      <c r="D133" s="3"/>
      <c r="E133" s="106"/>
      <c r="F133" s="106"/>
      <c r="G133" s="3"/>
      <c r="H133" s="3"/>
      <c r="I133" s="10"/>
    </row>
    <row r="134" spans="2:9" x14ac:dyDescent="0.3">
      <c r="B134" s="10"/>
      <c r="C134" s="116" t="s">
        <v>203</v>
      </c>
      <c r="D134" s="3"/>
      <c r="E134" s="106"/>
      <c r="F134" s="106"/>
      <c r="G134" s="132">
        <f>G135+G136-G137+G138</f>
        <v>0</v>
      </c>
      <c r="H134" s="132">
        <f>H135+H136-H137+H138</f>
        <v>0</v>
      </c>
      <c r="I134" s="10"/>
    </row>
    <row r="135" spans="2:9" x14ac:dyDescent="0.3">
      <c r="B135" s="10"/>
      <c r="C135" s="5" t="s">
        <v>204</v>
      </c>
      <c r="D135" s="3"/>
      <c r="E135" s="106" t="s">
        <v>20</v>
      </c>
      <c r="F135" s="106"/>
      <c r="G135" s="21"/>
      <c r="H135" s="21"/>
      <c r="I135" s="10"/>
    </row>
    <row r="136" spans="2:9" x14ac:dyDescent="0.3">
      <c r="B136" s="10"/>
      <c r="C136" s="5" t="s">
        <v>205</v>
      </c>
      <c r="D136" s="3"/>
      <c r="E136" s="106" t="s">
        <v>20</v>
      </c>
      <c r="F136" s="106"/>
      <c r="G136" s="21"/>
      <c r="H136" s="21"/>
      <c r="I136" s="10"/>
    </row>
    <row r="137" spans="2:9" x14ac:dyDescent="0.3">
      <c r="B137" s="10"/>
      <c r="C137" s="5" t="s">
        <v>206</v>
      </c>
      <c r="D137" s="3"/>
      <c r="E137" s="106" t="s">
        <v>20</v>
      </c>
      <c r="F137" s="106"/>
      <c r="G137" s="21"/>
      <c r="H137" s="21"/>
      <c r="I137" s="10"/>
    </row>
    <row r="138" spans="2:9" x14ac:dyDescent="0.3">
      <c r="B138" s="10"/>
      <c r="C138" s="5" t="s">
        <v>207</v>
      </c>
      <c r="D138" s="3"/>
      <c r="E138" s="106" t="s">
        <v>20</v>
      </c>
      <c r="F138" s="106"/>
      <c r="G138" s="21"/>
      <c r="H138" s="21"/>
      <c r="I138" s="10"/>
    </row>
    <row r="139" spans="2:9" x14ac:dyDescent="0.3">
      <c r="B139" s="10"/>
      <c r="C139" s="19" t="s">
        <v>208</v>
      </c>
      <c r="D139" s="3"/>
      <c r="E139" s="106" t="s">
        <v>209</v>
      </c>
      <c r="F139" s="106"/>
      <c r="G139" s="21"/>
      <c r="H139" s="21"/>
      <c r="I139" s="10"/>
    </row>
    <row r="140" spans="2:9" ht="15.75" customHeight="1" x14ac:dyDescent="0.3">
      <c r="B140" s="10"/>
      <c r="C140" s="19" t="s">
        <v>210</v>
      </c>
      <c r="D140" s="3"/>
      <c r="E140" s="106" t="s">
        <v>20</v>
      </c>
      <c r="F140" s="106"/>
      <c r="G140" s="113"/>
      <c r="H140" s="113"/>
      <c r="I140" s="10"/>
    </row>
    <row r="141" spans="2:9" x14ac:dyDescent="0.3">
      <c r="B141" s="10"/>
      <c r="C141" s="19" t="s">
        <v>211</v>
      </c>
      <c r="D141" s="3"/>
      <c r="E141" s="106" t="s">
        <v>20</v>
      </c>
      <c r="F141" s="106"/>
      <c r="G141" s="113"/>
      <c r="H141" s="113"/>
      <c r="I141" s="10"/>
    </row>
    <row r="142" spans="2:9" x14ac:dyDescent="0.3">
      <c r="B142" s="10"/>
      <c r="C142" s="19" t="s">
        <v>212</v>
      </c>
      <c r="D142" s="3"/>
      <c r="E142" s="106" t="s">
        <v>20</v>
      </c>
      <c r="F142" s="106"/>
      <c r="G142" s="113"/>
      <c r="H142" s="113"/>
      <c r="I142" s="10"/>
    </row>
    <row r="143" spans="2:9" x14ac:dyDescent="0.3">
      <c r="B143" s="10"/>
      <c r="C143" s="19" t="s">
        <v>213</v>
      </c>
      <c r="D143" s="3"/>
      <c r="E143" s="106" t="s">
        <v>20</v>
      </c>
      <c r="F143" s="106"/>
      <c r="G143" s="113"/>
      <c r="H143" s="113"/>
      <c r="I143" s="10"/>
    </row>
    <row r="144" spans="2:9" x14ac:dyDescent="0.3">
      <c r="B144" s="10"/>
      <c r="C144" s="19" t="s">
        <v>214</v>
      </c>
      <c r="D144" s="3"/>
      <c r="E144" s="106" t="s">
        <v>20</v>
      </c>
      <c r="F144" s="106"/>
      <c r="G144" s="113"/>
      <c r="H144" s="113"/>
      <c r="I144" s="10"/>
    </row>
    <row r="145" spans="2:9" x14ac:dyDescent="0.3">
      <c r="B145" s="10"/>
      <c r="C145" s="105" t="s">
        <v>215</v>
      </c>
      <c r="D145" s="3"/>
      <c r="E145" s="106"/>
      <c r="F145" s="106"/>
      <c r="G145" s="18">
        <f>G134+G139+G140+G141+G142+G143+G144</f>
        <v>0</v>
      </c>
      <c r="H145" s="18">
        <f>H134+H139+H140+H141+H142+H143+H144</f>
        <v>0</v>
      </c>
      <c r="I145" s="10"/>
    </row>
    <row r="146" spans="2:9" x14ac:dyDescent="0.3">
      <c r="B146" s="10"/>
      <c r="C146" s="19" t="s">
        <v>216</v>
      </c>
      <c r="D146" s="3"/>
      <c r="E146" s="106" t="s">
        <v>20</v>
      </c>
      <c r="F146" s="106"/>
      <c r="G146" s="117"/>
      <c r="H146" s="117"/>
      <c r="I146" s="10"/>
    </row>
    <row r="147" spans="2:9" x14ac:dyDescent="0.3">
      <c r="B147" s="10"/>
      <c r="C147" s="19" t="s">
        <v>217</v>
      </c>
      <c r="D147" s="3"/>
      <c r="E147" s="106" t="s">
        <v>20</v>
      </c>
      <c r="F147" s="106"/>
      <c r="G147" s="113"/>
      <c r="H147" s="113"/>
      <c r="I147" s="10"/>
    </row>
    <row r="148" spans="2:9" x14ac:dyDescent="0.3">
      <c r="B148" s="10"/>
      <c r="C148" s="19" t="s">
        <v>218</v>
      </c>
      <c r="D148" s="3"/>
      <c r="E148" s="106" t="s">
        <v>20</v>
      </c>
      <c r="F148" s="106"/>
      <c r="G148" s="113"/>
      <c r="H148" s="113"/>
      <c r="I148" s="10"/>
    </row>
    <row r="149" spans="2:9" x14ac:dyDescent="0.3">
      <c r="B149" s="10"/>
      <c r="C149" s="19" t="s">
        <v>219</v>
      </c>
      <c r="D149" s="3"/>
      <c r="E149" s="106" t="s">
        <v>20</v>
      </c>
      <c r="F149" s="106"/>
      <c r="G149" s="113"/>
      <c r="H149" s="113"/>
      <c r="I149" s="10"/>
    </row>
    <row r="150" spans="2:9" x14ac:dyDescent="0.3">
      <c r="B150" s="10"/>
      <c r="C150" s="19" t="s">
        <v>254</v>
      </c>
      <c r="D150" s="3"/>
      <c r="E150" s="106" t="s">
        <v>20</v>
      </c>
      <c r="F150" s="106"/>
      <c r="G150" s="113"/>
      <c r="H150" s="113"/>
      <c r="I150" s="10"/>
    </row>
    <row r="151" spans="2:9" x14ac:dyDescent="0.3">
      <c r="B151" s="10"/>
      <c r="C151" s="19" t="s">
        <v>220</v>
      </c>
      <c r="D151" s="3"/>
      <c r="E151" s="106"/>
      <c r="F151" s="106"/>
      <c r="G151" s="129">
        <f>G152+G153</f>
        <v>0</v>
      </c>
      <c r="H151" s="129">
        <f>H152+H153</f>
        <v>0</v>
      </c>
      <c r="I151" s="10"/>
    </row>
    <row r="152" spans="2:9" x14ac:dyDescent="0.3">
      <c r="B152" s="10"/>
      <c r="C152" s="12" t="s">
        <v>221</v>
      </c>
      <c r="D152" s="3"/>
      <c r="E152" s="106" t="s">
        <v>20</v>
      </c>
      <c r="F152" s="106"/>
      <c r="G152" s="113"/>
      <c r="H152" s="113"/>
      <c r="I152" s="10"/>
    </row>
    <row r="153" spans="2:9" x14ac:dyDescent="0.3">
      <c r="B153" s="10"/>
      <c r="C153" s="12" t="s">
        <v>222</v>
      </c>
      <c r="D153" s="3"/>
      <c r="E153" s="106" t="s">
        <v>20</v>
      </c>
      <c r="F153" s="106"/>
      <c r="G153" s="113"/>
      <c r="H153" s="113"/>
      <c r="I153" s="10"/>
    </row>
    <row r="154" spans="2:9" ht="27.6" x14ac:dyDescent="0.3">
      <c r="B154" s="10"/>
      <c r="C154" s="19" t="s">
        <v>223</v>
      </c>
      <c r="D154" s="3"/>
      <c r="E154" s="106"/>
      <c r="F154" s="106"/>
      <c r="G154" s="129">
        <f>G155-G156</f>
        <v>0</v>
      </c>
      <c r="H154" s="129">
        <f>H155-H156</f>
        <v>0</v>
      </c>
      <c r="I154" s="10"/>
    </row>
    <row r="155" spans="2:9" x14ac:dyDescent="0.3">
      <c r="B155" s="10"/>
      <c r="C155" s="12" t="s">
        <v>224</v>
      </c>
      <c r="D155" s="3"/>
      <c r="E155" s="106" t="s">
        <v>20</v>
      </c>
      <c r="F155" s="106"/>
      <c r="G155" s="113"/>
      <c r="H155" s="113"/>
      <c r="I155" s="10"/>
    </row>
    <row r="156" spans="2:9" x14ac:dyDescent="0.3">
      <c r="B156" s="10"/>
      <c r="C156" s="12" t="s">
        <v>225</v>
      </c>
      <c r="D156" s="3"/>
      <c r="E156" s="106" t="s">
        <v>20</v>
      </c>
      <c r="F156" s="106"/>
      <c r="G156" s="113"/>
      <c r="H156" s="113"/>
      <c r="I156" s="10"/>
    </row>
    <row r="157" spans="2:9" x14ac:dyDescent="0.3">
      <c r="B157" s="10"/>
      <c r="C157" s="19" t="s">
        <v>226</v>
      </c>
      <c r="D157" s="3"/>
      <c r="E157" s="106"/>
      <c r="F157" s="106"/>
      <c r="G157" s="129">
        <f>G158-G159</f>
        <v>0</v>
      </c>
      <c r="H157" s="129">
        <f>H158-H159</f>
        <v>0</v>
      </c>
      <c r="I157" s="10"/>
    </row>
    <row r="158" spans="2:9" x14ac:dyDescent="0.3">
      <c r="B158" s="10"/>
      <c r="C158" s="12" t="s">
        <v>227</v>
      </c>
      <c r="D158" s="3"/>
      <c r="E158" s="106" t="s">
        <v>20</v>
      </c>
      <c r="F158" s="106"/>
      <c r="G158" s="113"/>
      <c r="H158" s="113"/>
      <c r="I158" s="10"/>
    </row>
    <row r="159" spans="2:9" x14ac:dyDescent="0.3">
      <c r="B159" s="10"/>
      <c r="C159" s="12" t="s">
        <v>228</v>
      </c>
      <c r="D159" s="3"/>
      <c r="E159" s="106" t="s">
        <v>20</v>
      </c>
      <c r="F159" s="106"/>
      <c r="G159" s="113"/>
      <c r="H159" s="113"/>
      <c r="I159" s="10"/>
    </row>
    <row r="160" spans="2:9" x14ac:dyDescent="0.3">
      <c r="B160" s="10"/>
      <c r="C160" s="19" t="s">
        <v>229</v>
      </c>
      <c r="D160" s="3"/>
      <c r="E160" s="106"/>
      <c r="F160" s="106"/>
      <c r="G160" s="129">
        <f>G161+G162+G163+G164+G165+G166</f>
        <v>0</v>
      </c>
      <c r="H160" s="129">
        <f>H161+H162+H163+H164+H165+H166</f>
        <v>0</v>
      </c>
      <c r="I160" s="10"/>
    </row>
    <row r="161" spans="2:9" x14ac:dyDescent="0.3">
      <c r="B161" s="10"/>
      <c r="C161" s="12" t="s">
        <v>230</v>
      </c>
      <c r="D161" s="3"/>
      <c r="E161" s="106" t="s">
        <v>20</v>
      </c>
      <c r="F161" s="106"/>
      <c r="G161" s="113"/>
      <c r="H161" s="113"/>
      <c r="I161" s="10"/>
    </row>
    <row r="162" spans="2:9" ht="41.4" x14ac:dyDescent="0.3">
      <c r="B162" s="10"/>
      <c r="C162" s="12" t="s">
        <v>231</v>
      </c>
      <c r="D162" s="3"/>
      <c r="E162" s="106" t="s">
        <v>20</v>
      </c>
      <c r="F162" s="106"/>
      <c r="G162" s="113"/>
      <c r="H162" s="113"/>
      <c r="I162" s="10"/>
    </row>
    <row r="163" spans="2:9" x14ac:dyDescent="0.3">
      <c r="B163" s="10"/>
      <c r="C163" s="12" t="s">
        <v>232</v>
      </c>
      <c r="D163" s="3"/>
      <c r="E163" s="106" t="s">
        <v>20</v>
      </c>
      <c r="F163" s="106"/>
      <c r="G163" s="113"/>
      <c r="H163" s="113"/>
      <c r="I163" s="10"/>
    </row>
    <row r="164" spans="2:9" x14ac:dyDescent="0.3">
      <c r="B164" s="10"/>
      <c r="C164" s="12" t="s">
        <v>233</v>
      </c>
      <c r="D164" s="3"/>
      <c r="E164" s="106" t="s">
        <v>20</v>
      </c>
      <c r="F164" s="106"/>
      <c r="G164" s="113"/>
      <c r="H164" s="113"/>
      <c r="I164" s="10"/>
    </row>
    <row r="165" spans="2:9" x14ac:dyDescent="0.3">
      <c r="B165" s="10"/>
      <c r="C165" s="12" t="s">
        <v>234</v>
      </c>
      <c r="D165" s="3"/>
      <c r="E165" s="106" t="s">
        <v>20</v>
      </c>
      <c r="F165" s="106"/>
      <c r="G165" s="113"/>
      <c r="H165" s="113"/>
      <c r="I165" s="10"/>
    </row>
    <row r="166" spans="2:9" x14ac:dyDescent="0.3">
      <c r="B166" s="10"/>
      <c r="C166" s="12" t="s">
        <v>235</v>
      </c>
      <c r="D166" s="3"/>
      <c r="E166" s="106" t="s">
        <v>20</v>
      </c>
      <c r="F166" s="106"/>
      <c r="G166" s="113"/>
      <c r="H166" s="113"/>
      <c r="I166" s="10"/>
    </row>
    <row r="167" spans="2:9" x14ac:dyDescent="0.3">
      <c r="B167" s="10"/>
      <c r="C167" s="12" t="s">
        <v>236</v>
      </c>
      <c r="D167" s="3"/>
      <c r="E167" s="106" t="s">
        <v>20</v>
      </c>
      <c r="F167" s="106"/>
      <c r="G167" s="129">
        <f>G168-G169</f>
        <v>0</v>
      </c>
      <c r="H167" s="129">
        <f>H168-H169</f>
        <v>0</v>
      </c>
      <c r="I167" s="10"/>
    </row>
    <row r="168" spans="2:9" x14ac:dyDescent="0.3">
      <c r="B168" s="10"/>
      <c r="C168" s="12" t="s">
        <v>238</v>
      </c>
      <c r="D168" s="3"/>
      <c r="E168" s="106" t="s">
        <v>20</v>
      </c>
      <c r="F168" s="106"/>
      <c r="G168" s="113"/>
      <c r="H168" s="113"/>
      <c r="I168" s="10"/>
    </row>
    <row r="169" spans="2:9" x14ac:dyDescent="0.3">
      <c r="B169" s="10"/>
      <c r="C169" s="12" t="s">
        <v>237</v>
      </c>
      <c r="D169" s="3"/>
      <c r="E169" s="106" t="s">
        <v>20</v>
      </c>
      <c r="F169" s="106"/>
      <c r="G169" s="113"/>
      <c r="H169" s="113"/>
      <c r="I169" s="10"/>
    </row>
    <row r="170" spans="2:9" x14ac:dyDescent="0.3">
      <c r="B170" s="10"/>
      <c r="C170" s="105" t="s">
        <v>239</v>
      </c>
      <c r="D170" s="3"/>
      <c r="E170" s="106"/>
      <c r="F170" s="106"/>
      <c r="G170" s="18">
        <f>G146+G147+G148+G149-G150+G151+G154+G157+G160+G167</f>
        <v>0</v>
      </c>
      <c r="H170" s="18">
        <f>H146+H147+H148+H149-H150+H151+H154+H157+H160+H167</f>
        <v>0</v>
      </c>
      <c r="I170" s="10"/>
    </row>
    <row r="171" spans="2:9" x14ac:dyDescent="0.3">
      <c r="B171" s="10"/>
      <c r="C171" s="105" t="s">
        <v>240</v>
      </c>
      <c r="D171" s="3"/>
      <c r="E171" s="106"/>
      <c r="F171" s="106"/>
      <c r="G171" s="18"/>
      <c r="H171" s="18"/>
      <c r="I171" s="10"/>
    </row>
    <row r="172" spans="2:9" x14ac:dyDescent="0.3">
      <c r="B172" s="10"/>
      <c r="C172" s="15" t="s">
        <v>241</v>
      </c>
      <c r="D172" s="3"/>
      <c r="E172" s="106"/>
      <c r="F172" s="106"/>
      <c r="G172" s="18">
        <f>IF((G145-G170)&gt;0,G145-G170,0)</f>
        <v>0</v>
      </c>
      <c r="H172" s="18">
        <f>IF((H145-H170)&gt;0,H145-H170,0)</f>
        <v>0</v>
      </c>
      <c r="I172" s="10"/>
    </row>
    <row r="173" spans="2:9" x14ac:dyDescent="0.3">
      <c r="B173" s="10"/>
      <c r="C173" s="15" t="s">
        <v>242</v>
      </c>
      <c r="D173" s="3"/>
      <c r="E173" s="106"/>
      <c r="F173" s="106"/>
      <c r="G173" s="18">
        <f>IF((G145-G170)&lt;0,G170-G145,0)</f>
        <v>0</v>
      </c>
      <c r="H173" s="18">
        <f>IF((H145-H170)&lt;0,H170-H145,0)</f>
        <v>0</v>
      </c>
      <c r="I173" s="10"/>
    </row>
    <row r="174" spans="2:9" x14ac:dyDescent="0.3">
      <c r="B174" s="10"/>
      <c r="C174" s="19" t="s">
        <v>243</v>
      </c>
      <c r="D174" s="3"/>
      <c r="E174" s="106" t="s">
        <v>20</v>
      </c>
      <c r="F174" s="106"/>
      <c r="G174" s="117"/>
      <c r="H174" s="117"/>
      <c r="I174" s="10"/>
    </row>
    <row r="175" spans="2:9" x14ac:dyDescent="0.3">
      <c r="B175" s="10"/>
      <c r="C175" s="19" t="s">
        <v>244</v>
      </c>
      <c r="D175" s="3"/>
      <c r="E175" s="106" t="s">
        <v>20</v>
      </c>
      <c r="F175" s="106"/>
      <c r="G175" s="113"/>
      <c r="H175" s="113"/>
      <c r="I175" s="10"/>
    </row>
    <row r="176" spans="2:9" ht="27.6" x14ac:dyDescent="0.3">
      <c r="B176" s="10"/>
      <c r="C176" s="19" t="s">
        <v>245</v>
      </c>
      <c r="D176" s="3"/>
      <c r="E176" s="106" t="s">
        <v>20</v>
      </c>
      <c r="F176" s="106"/>
      <c r="G176" s="113"/>
      <c r="H176" s="113"/>
      <c r="I176" s="10"/>
    </row>
    <row r="177" spans="2:9" x14ac:dyDescent="0.3">
      <c r="B177" s="10"/>
      <c r="C177" s="19" t="s">
        <v>246</v>
      </c>
      <c r="D177" s="3"/>
      <c r="E177" s="106" t="s">
        <v>20</v>
      </c>
      <c r="F177" s="106"/>
      <c r="G177" s="113"/>
      <c r="H177" s="113"/>
      <c r="I177" s="10"/>
    </row>
    <row r="178" spans="2:9" x14ac:dyDescent="0.3">
      <c r="B178" s="10"/>
      <c r="C178" s="105" t="s">
        <v>247</v>
      </c>
      <c r="D178" s="3"/>
      <c r="E178" s="106"/>
      <c r="F178" s="106"/>
      <c r="G178" s="18">
        <f>G174+G175+G176+G177</f>
        <v>0</v>
      </c>
      <c r="H178" s="18">
        <f>H174+H175+H176+H177</f>
        <v>0</v>
      </c>
      <c r="I178" s="10"/>
    </row>
    <row r="179" spans="2:9" ht="27.6" x14ac:dyDescent="0.3">
      <c r="B179" s="10"/>
      <c r="C179" s="19" t="s">
        <v>248</v>
      </c>
      <c r="D179" s="3"/>
      <c r="E179" s="106" t="s">
        <v>20</v>
      </c>
      <c r="F179" s="106"/>
      <c r="G179" s="130">
        <f>G180-G181</f>
        <v>0</v>
      </c>
      <c r="H179" s="130">
        <f>H180-H181</f>
        <v>0</v>
      </c>
      <c r="I179" s="10"/>
    </row>
    <row r="180" spans="2:9" x14ac:dyDescent="0.3">
      <c r="B180" s="10"/>
      <c r="C180" s="12" t="s">
        <v>238</v>
      </c>
      <c r="D180" s="3"/>
      <c r="E180" s="106" t="s">
        <v>20</v>
      </c>
      <c r="F180" s="106"/>
      <c r="G180" s="113"/>
      <c r="H180" s="113"/>
      <c r="I180" s="10"/>
    </row>
    <row r="181" spans="2:9" x14ac:dyDescent="0.3">
      <c r="B181" s="10"/>
      <c r="C181" s="12" t="s">
        <v>237</v>
      </c>
      <c r="D181" s="3"/>
      <c r="E181" s="106" t="s">
        <v>20</v>
      </c>
      <c r="F181" s="106"/>
      <c r="G181" s="113"/>
      <c r="H181" s="113"/>
      <c r="I181" s="10"/>
    </row>
    <row r="182" spans="2:9" x14ac:dyDescent="0.3">
      <c r="B182" s="10"/>
      <c r="C182" s="19" t="s">
        <v>249</v>
      </c>
      <c r="D182" s="3"/>
      <c r="E182" s="106" t="s">
        <v>20</v>
      </c>
      <c r="F182" s="106"/>
      <c r="G182" s="113"/>
      <c r="H182" s="113"/>
      <c r="I182" s="10"/>
    </row>
    <row r="183" spans="2:9" x14ac:dyDescent="0.3">
      <c r="B183" s="10"/>
      <c r="C183" s="19" t="s">
        <v>255</v>
      </c>
      <c r="D183" s="3"/>
      <c r="E183" s="106" t="s">
        <v>20</v>
      </c>
      <c r="F183" s="106"/>
      <c r="G183" s="113"/>
      <c r="H183" s="113"/>
      <c r="I183" s="10"/>
    </row>
    <row r="184" spans="2:9" x14ac:dyDescent="0.3">
      <c r="B184" s="10"/>
      <c r="C184" s="105" t="s">
        <v>250</v>
      </c>
      <c r="D184" s="3"/>
      <c r="E184" s="106"/>
      <c r="F184" s="106"/>
      <c r="G184" s="18">
        <f>G179+G182+G183</f>
        <v>0</v>
      </c>
      <c r="H184" s="18">
        <f>H179+H182+H183</f>
        <v>0</v>
      </c>
      <c r="I184" s="10"/>
    </row>
    <row r="185" spans="2:9" x14ac:dyDescent="0.3">
      <c r="B185" s="10"/>
      <c r="C185" s="105" t="s">
        <v>251</v>
      </c>
      <c r="D185" s="3"/>
      <c r="E185" s="106"/>
      <c r="F185" s="106"/>
      <c r="G185" s="18"/>
      <c r="H185" s="18"/>
      <c r="I185" s="10"/>
    </row>
    <row r="186" spans="2:9" x14ac:dyDescent="0.3">
      <c r="B186" s="10"/>
      <c r="C186" s="15" t="s">
        <v>241</v>
      </c>
      <c r="D186" s="3"/>
      <c r="E186" s="106"/>
      <c r="F186" s="106"/>
      <c r="G186" s="18">
        <f>IF((G178-G184)&gt;0,G178-G184,0)</f>
        <v>0</v>
      </c>
      <c r="H186" s="18">
        <f>IF((H178-H184)&gt;0,H178-H184,0)</f>
        <v>0</v>
      </c>
      <c r="I186" s="10"/>
    </row>
    <row r="187" spans="2:9" x14ac:dyDescent="0.3">
      <c r="B187" s="10"/>
      <c r="C187" s="15" t="s">
        <v>242</v>
      </c>
      <c r="D187" s="3"/>
      <c r="E187" s="106"/>
      <c r="F187" s="106"/>
      <c r="G187" s="18">
        <f>IF((G178-G184)&lt;0,G184-G178,0)</f>
        <v>0</v>
      </c>
      <c r="H187" s="18">
        <f>IF((H178-H184)&lt;0,H184-H178,0)</f>
        <v>0</v>
      </c>
      <c r="I187" s="10"/>
    </row>
    <row r="188" spans="2:9" x14ac:dyDescent="0.3">
      <c r="B188" s="10"/>
      <c r="C188" s="105" t="s">
        <v>252</v>
      </c>
      <c r="D188" s="3"/>
      <c r="E188" s="106"/>
      <c r="F188" s="106"/>
      <c r="G188" s="18">
        <f>G145+G178</f>
        <v>0</v>
      </c>
      <c r="H188" s="18">
        <f>H145+H178</f>
        <v>0</v>
      </c>
      <c r="I188" s="10"/>
    </row>
    <row r="189" spans="2:9" x14ac:dyDescent="0.3">
      <c r="B189" s="10"/>
      <c r="C189" s="105" t="s">
        <v>253</v>
      </c>
      <c r="D189" s="3"/>
      <c r="E189" s="106"/>
      <c r="F189" s="106"/>
      <c r="G189" s="18">
        <f>G170+G184</f>
        <v>0</v>
      </c>
      <c r="H189" s="18">
        <f>H170+H184</f>
        <v>0</v>
      </c>
      <c r="I189" s="10"/>
    </row>
    <row r="190" spans="2:9" x14ac:dyDescent="0.3">
      <c r="B190" s="10"/>
      <c r="C190" s="105" t="s">
        <v>256</v>
      </c>
      <c r="D190" s="3"/>
      <c r="E190" s="106"/>
      <c r="F190" s="106"/>
      <c r="G190" s="18"/>
      <c r="H190" s="18"/>
      <c r="I190" s="10"/>
    </row>
    <row r="191" spans="2:9" x14ac:dyDescent="0.3">
      <c r="B191" s="10"/>
      <c r="C191" s="15" t="s">
        <v>241</v>
      </c>
      <c r="D191" s="3"/>
      <c r="E191" s="106"/>
      <c r="F191" s="106"/>
      <c r="G191" s="18">
        <f>IF((G188-G189)&gt;0,G188-G189,0)</f>
        <v>0</v>
      </c>
      <c r="H191" s="18">
        <f>IF((H188-H189)&gt;0,H188-H189,0)</f>
        <v>0</v>
      </c>
      <c r="I191" s="10"/>
    </row>
    <row r="192" spans="2:9" x14ac:dyDescent="0.3">
      <c r="B192" s="10"/>
      <c r="C192" s="15" t="s">
        <v>242</v>
      </c>
      <c r="D192" s="3"/>
      <c r="E192" s="106"/>
      <c r="F192" s="106"/>
      <c r="G192" s="18">
        <f>IF((G188-G189)&lt;0,G189-G188,0)</f>
        <v>0</v>
      </c>
      <c r="H192" s="18">
        <f>IF((H188-H189)&lt;0,H189-H188,0)</f>
        <v>0</v>
      </c>
      <c r="I192" s="10"/>
    </row>
    <row r="193" spans="2:9" x14ac:dyDescent="0.3">
      <c r="B193" s="10"/>
      <c r="C193" s="19" t="s">
        <v>257</v>
      </c>
      <c r="D193" s="3"/>
      <c r="E193" s="106" t="s">
        <v>20</v>
      </c>
      <c r="F193" s="106"/>
      <c r="G193" s="117"/>
      <c r="H193" s="117"/>
      <c r="I193" s="10"/>
    </row>
    <row r="194" spans="2:9" x14ac:dyDescent="0.3">
      <c r="B194" s="10"/>
      <c r="C194" s="19" t="s">
        <v>259</v>
      </c>
      <c r="D194" s="3"/>
      <c r="E194" s="106" t="s">
        <v>20</v>
      </c>
      <c r="F194" s="106"/>
      <c r="G194" s="21"/>
      <c r="H194" s="21"/>
      <c r="I194" s="10"/>
    </row>
    <row r="195" spans="2:9" x14ac:dyDescent="0.3">
      <c r="B195" s="10"/>
      <c r="C195" s="19" t="s">
        <v>258</v>
      </c>
      <c r="D195" s="3"/>
      <c r="E195" s="106" t="s">
        <v>20</v>
      </c>
      <c r="F195" s="106"/>
      <c r="G195" s="117"/>
      <c r="H195" s="117"/>
      <c r="I195" s="10"/>
    </row>
    <row r="196" spans="2:9" ht="27.6" x14ac:dyDescent="0.3">
      <c r="B196" s="10"/>
      <c r="C196" s="105" t="s">
        <v>260</v>
      </c>
      <c r="D196" s="3"/>
      <c r="E196" s="106"/>
      <c r="F196" s="106"/>
      <c r="G196" s="18"/>
      <c r="H196" s="18"/>
      <c r="I196" s="10"/>
    </row>
    <row r="197" spans="2:9" x14ac:dyDescent="0.3">
      <c r="B197" s="10"/>
      <c r="C197" s="15" t="s">
        <v>241</v>
      </c>
      <c r="D197" s="3"/>
      <c r="E197" s="106"/>
      <c r="F197" s="106"/>
      <c r="G197" s="18">
        <f>IF((G191-G192-G193-G194-G195)&gt;0,G191-G192-G193-G194-G195,0)</f>
        <v>0</v>
      </c>
      <c r="H197" s="18">
        <f>IF((H191-H192-H193-H194-H195)&gt;0,H191-H192-H193-H194-H195,0)</f>
        <v>0</v>
      </c>
      <c r="I197" s="10"/>
    </row>
    <row r="198" spans="2:9" x14ac:dyDescent="0.3">
      <c r="B198" s="10"/>
      <c r="C198" s="15" t="s">
        <v>242</v>
      </c>
      <c r="D198" s="3"/>
      <c r="E198" s="106"/>
      <c r="F198" s="106"/>
      <c r="G198" s="18">
        <f>IF((G192+G193+G194+G195-G191)&gt;0,G192+G193+G194+G195-G191,0)</f>
        <v>0</v>
      </c>
      <c r="H198" s="18">
        <f>IF((H192+H193+H194+H195-H191)&gt;0,H192+H193+H194+H195-H191,0)</f>
        <v>0</v>
      </c>
      <c r="I198" s="10"/>
    </row>
    <row r="199" spans="2:9" x14ac:dyDescent="0.3">
      <c r="B199" s="10"/>
      <c r="C199" s="17"/>
      <c r="D199" s="3"/>
      <c r="E199" s="106"/>
      <c r="F199" s="106"/>
      <c r="G199" s="127"/>
      <c r="H199" s="127"/>
      <c r="I199" s="10"/>
    </row>
  </sheetData>
  <sheetProtection algorithmName="SHA-512" hashValue="psLhHD32zDAvh1BRiDTjjFJZetAvdKC7siGHfRh8r/341XjlrBBcK4Q/NOcmU5Jp/+A0GnXJFgsV3M7oQCSe1A==" saltValue="3awk3whAiouJa+sEPljpqQ==" spinCount="100000" sheet="1" objects="1" scenarios="1" formatCells="0" formatColumns="0" formatRows="0" insertColumns="0" insertRows="0"/>
  <mergeCells count="2">
    <mergeCell ref="L5:M5"/>
    <mergeCell ref="L6:M6"/>
  </mergeCells>
  <phoneticPr fontId="22" type="noConversion"/>
  <conditionalFormatting sqref="G128:H128">
    <cfRule type="cellIs" dxfId="30" priority="3" operator="equal">
      <formula>"ERROR"</formula>
    </cfRule>
    <cfRule type="cellIs" dxfId="29" priority="4" operator="equal">
      <formula>"OK"</formula>
    </cfRule>
  </conditionalFormatting>
  <dataValidations count="1">
    <dataValidation type="list" allowBlank="1" showInputMessage="1" showErrorMessage="1" sqref="H5" xr:uid="{1C5791F0-3C2D-40CD-8B6B-481848380B7C}">
      <formula1>$K$5:$K$6</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DC991-9F79-497D-813A-82FF49C10516}">
  <dimension ref="B2:M199"/>
  <sheetViews>
    <sheetView topLeftCell="A180" workbookViewId="0">
      <selection activeCell="G205" sqref="G205"/>
    </sheetView>
  </sheetViews>
  <sheetFormatPr defaultColWidth="8.88671875" defaultRowHeight="14.4" x14ac:dyDescent="0.3"/>
  <cols>
    <col min="1" max="1" width="8.88671875" style="11"/>
    <col min="2" max="2" width="7" style="11" customWidth="1"/>
    <col min="3" max="3" width="48.109375" style="11" customWidth="1"/>
    <col min="4" max="4" width="4.88671875" style="11" customWidth="1"/>
    <col min="5" max="5" width="8.88671875" style="11"/>
    <col min="6" max="6" width="3.6640625" style="11" customWidth="1"/>
    <col min="7" max="7" width="19.6640625" style="11" customWidth="1"/>
    <col min="8" max="8" width="18.44140625" style="11" customWidth="1"/>
    <col min="9" max="9" width="6.5546875" style="11" customWidth="1"/>
    <col min="10" max="12" width="8.88671875" style="11"/>
    <col min="13" max="13" width="13" style="11" customWidth="1"/>
    <col min="14" max="16384" width="8.88671875" style="11"/>
  </cols>
  <sheetData>
    <row r="2" spans="2:13" x14ac:dyDescent="0.3">
      <c r="B2" s="10"/>
      <c r="C2" s="10"/>
      <c r="D2" s="10"/>
      <c r="E2" s="10"/>
      <c r="F2" s="10"/>
      <c r="G2" s="10"/>
      <c r="H2" s="10"/>
      <c r="I2" s="10"/>
    </row>
    <row r="3" spans="2:13" ht="15.6" x14ac:dyDescent="0.3">
      <c r="B3" s="10"/>
      <c r="C3" s="104" t="s">
        <v>120</v>
      </c>
      <c r="D3" s="1"/>
      <c r="E3" s="2"/>
      <c r="F3" s="2"/>
      <c r="G3" s="1"/>
      <c r="H3" s="1"/>
      <c r="I3" s="10"/>
    </row>
    <row r="4" spans="2:13" ht="15" thickBot="1" x14ac:dyDescent="0.35">
      <c r="B4" s="10"/>
      <c r="C4" s="3"/>
      <c r="D4" s="3"/>
      <c r="E4" s="106"/>
      <c r="F4" s="106"/>
      <c r="G4" s="3"/>
      <c r="H4" s="3"/>
      <c r="I4" s="10"/>
    </row>
    <row r="5" spans="2:13" ht="15" thickBot="1" x14ac:dyDescent="0.35">
      <c r="B5" s="10"/>
      <c r="C5" s="20" t="s">
        <v>39</v>
      </c>
      <c r="D5" s="3"/>
      <c r="E5" s="106"/>
      <c r="F5" s="106"/>
      <c r="G5" s="118" t="s">
        <v>263</v>
      </c>
      <c r="H5" s="119">
        <v>2</v>
      </c>
      <c r="I5" s="10"/>
      <c r="K5" s="204">
        <v>1</v>
      </c>
      <c r="L5" s="339" t="s">
        <v>261</v>
      </c>
      <c r="M5" s="339"/>
    </row>
    <row r="6" spans="2:13" x14ac:dyDescent="0.3">
      <c r="B6" s="10"/>
      <c r="C6" s="20"/>
      <c r="D6" s="3"/>
      <c r="E6" s="106"/>
      <c r="F6" s="106"/>
      <c r="G6" s="3"/>
      <c r="H6" s="3"/>
      <c r="I6" s="10"/>
      <c r="K6" s="204">
        <v>2</v>
      </c>
      <c r="L6" s="340" t="s">
        <v>262</v>
      </c>
      <c r="M6" s="341"/>
    </row>
    <row r="7" spans="2:13" x14ac:dyDescent="0.3">
      <c r="B7" s="10"/>
      <c r="C7" s="105" t="s">
        <v>38</v>
      </c>
      <c r="D7" s="3"/>
      <c r="E7" s="61"/>
      <c r="F7" s="61"/>
      <c r="G7" s="101" t="s">
        <v>40</v>
      </c>
      <c r="H7" s="101" t="s">
        <v>34</v>
      </c>
      <c r="I7" s="10"/>
    </row>
    <row r="8" spans="2:13" x14ac:dyDescent="0.3">
      <c r="B8" s="10"/>
      <c r="C8" s="4"/>
      <c r="D8" s="3"/>
      <c r="E8" s="106"/>
      <c r="F8" s="106"/>
      <c r="G8" s="3"/>
      <c r="H8" s="3"/>
      <c r="I8" s="10"/>
    </row>
    <row r="9" spans="2:13" x14ac:dyDescent="0.3">
      <c r="B9" s="10"/>
      <c r="C9" s="16" t="s">
        <v>19</v>
      </c>
      <c r="D9" s="3"/>
      <c r="E9" s="106"/>
      <c r="F9" s="106"/>
      <c r="G9" s="110"/>
      <c r="H9" s="110"/>
      <c r="I9" s="10"/>
    </row>
    <row r="10" spans="2:13" x14ac:dyDescent="0.3">
      <c r="B10" s="10"/>
      <c r="C10" s="19" t="s">
        <v>127</v>
      </c>
      <c r="D10" s="3"/>
      <c r="E10" s="106"/>
      <c r="F10" s="106"/>
      <c r="G10" s="111"/>
      <c r="H10" s="111"/>
      <c r="I10" s="10"/>
    </row>
    <row r="11" spans="2:13" x14ac:dyDescent="0.3">
      <c r="B11" s="10"/>
      <c r="C11" s="5" t="s">
        <v>121</v>
      </c>
      <c r="D11" s="3"/>
      <c r="E11" s="106" t="s">
        <v>20</v>
      </c>
      <c r="F11" s="106"/>
      <c r="G11" s="21"/>
      <c r="H11" s="21"/>
      <c r="I11" s="10"/>
    </row>
    <row r="12" spans="2:13" x14ac:dyDescent="0.3">
      <c r="B12" s="10"/>
      <c r="C12" s="5" t="s">
        <v>122</v>
      </c>
      <c r="D12" s="3"/>
      <c r="E12" s="106" t="s">
        <v>20</v>
      </c>
      <c r="F12" s="106"/>
      <c r="G12" s="21"/>
      <c r="H12" s="21"/>
      <c r="I12" s="10"/>
    </row>
    <row r="13" spans="2:13" ht="41.4" x14ac:dyDescent="0.3">
      <c r="B13" s="10"/>
      <c r="C13" s="5" t="s">
        <v>123</v>
      </c>
      <c r="D13" s="3"/>
      <c r="E13" s="106" t="s">
        <v>20</v>
      </c>
      <c r="F13" s="106"/>
      <c r="G13" s="21"/>
      <c r="H13" s="21"/>
      <c r="I13" s="10"/>
    </row>
    <row r="14" spans="2:13" x14ac:dyDescent="0.3">
      <c r="B14" s="10"/>
      <c r="C14" s="5" t="s">
        <v>124</v>
      </c>
      <c r="D14" s="3"/>
      <c r="E14" s="106" t="s">
        <v>20</v>
      </c>
      <c r="F14" s="106"/>
      <c r="G14" s="21"/>
      <c r="H14" s="21"/>
      <c r="I14" s="10"/>
    </row>
    <row r="15" spans="2:13" ht="27.6" x14ac:dyDescent="0.3">
      <c r="B15" s="10"/>
      <c r="C15" s="5" t="s">
        <v>125</v>
      </c>
      <c r="D15" s="3"/>
      <c r="E15" s="106" t="s">
        <v>20</v>
      </c>
      <c r="F15" s="106"/>
      <c r="G15" s="21"/>
      <c r="H15" s="21"/>
      <c r="I15" s="10"/>
    </row>
    <row r="16" spans="2:13" x14ac:dyDescent="0.3">
      <c r="B16" s="10"/>
      <c r="C16" s="5" t="s">
        <v>126</v>
      </c>
      <c r="D16" s="3"/>
      <c r="E16" s="106" t="s">
        <v>20</v>
      </c>
      <c r="F16" s="106"/>
      <c r="G16" s="21"/>
      <c r="H16" s="21"/>
      <c r="I16" s="10"/>
    </row>
    <row r="17" spans="2:9" x14ac:dyDescent="0.3">
      <c r="B17" s="10"/>
      <c r="C17" s="6" t="s">
        <v>68</v>
      </c>
      <c r="D17" s="3"/>
      <c r="E17" s="106"/>
      <c r="F17" s="106"/>
      <c r="G17" s="129">
        <f>SUM(G11:G16)</f>
        <v>0</v>
      </c>
      <c r="H17" s="129">
        <f>SUM(H11:H16)</f>
        <v>0</v>
      </c>
      <c r="I17" s="10"/>
    </row>
    <row r="18" spans="2:9" x14ac:dyDescent="0.3">
      <c r="B18" s="10"/>
      <c r="C18" s="19" t="s">
        <v>128</v>
      </c>
      <c r="D18" s="3"/>
      <c r="E18" s="106"/>
      <c r="F18" s="106"/>
      <c r="G18" s="112"/>
      <c r="H18" s="112"/>
      <c r="I18" s="10"/>
    </row>
    <row r="19" spans="2:9" x14ac:dyDescent="0.3">
      <c r="B19" s="10"/>
      <c r="C19" s="5" t="s">
        <v>129</v>
      </c>
      <c r="D19" s="3"/>
      <c r="E19" s="106" t="s">
        <v>20</v>
      </c>
      <c r="F19" s="106"/>
      <c r="G19" s="113"/>
      <c r="H19" s="113"/>
      <c r="I19" s="10"/>
    </row>
    <row r="20" spans="2:9" x14ac:dyDescent="0.3">
      <c r="B20" s="10"/>
      <c r="C20" s="5" t="s">
        <v>130</v>
      </c>
      <c r="D20" s="3"/>
      <c r="E20" s="106" t="s">
        <v>20</v>
      </c>
      <c r="F20" s="106"/>
      <c r="G20" s="113"/>
      <c r="H20" s="113"/>
      <c r="I20" s="10"/>
    </row>
    <row r="21" spans="2:9" x14ac:dyDescent="0.3">
      <c r="B21" s="10"/>
      <c r="C21" s="5" t="s">
        <v>131</v>
      </c>
      <c r="D21" s="3"/>
      <c r="E21" s="106" t="s">
        <v>20</v>
      </c>
      <c r="F21" s="106"/>
      <c r="G21" s="113"/>
      <c r="H21" s="113"/>
      <c r="I21" s="10"/>
    </row>
    <row r="22" spans="2:9" x14ac:dyDescent="0.3">
      <c r="B22" s="10"/>
      <c r="C22" s="5" t="s">
        <v>132</v>
      </c>
      <c r="D22" s="3"/>
      <c r="E22" s="106" t="s">
        <v>20</v>
      </c>
      <c r="F22" s="106"/>
      <c r="G22" s="113"/>
      <c r="H22" s="113"/>
      <c r="I22" s="10"/>
    </row>
    <row r="23" spans="2:9" x14ac:dyDescent="0.3">
      <c r="B23" s="10"/>
      <c r="C23" s="5" t="s">
        <v>133</v>
      </c>
      <c r="D23" s="3"/>
      <c r="E23" s="106" t="s">
        <v>20</v>
      </c>
      <c r="F23" s="106"/>
      <c r="G23" s="113"/>
      <c r="H23" s="113"/>
      <c r="I23" s="10"/>
    </row>
    <row r="24" spans="2:9" x14ac:dyDescent="0.3">
      <c r="B24" s="10"/>
      <c r="C24" s="5" t="s">
        <v>134</v>
      </c>
      <c r="D24" s="3"/>
      <c r="E24" s="106" t="s">
        <v>20</v>
      </c>
      <c r="F24" s="106"/>
      <c r="G24" s="113"/>
      <c r="H24" s="113"/>
      <c r="I24" s="10"/>
    </row>
    <row r="25" spans="2:9" ht="27.6" x14ac:dyDescent="0.3">
      <c r="B25" s="10"/>
      <c r="C25" s="5" t="s">
        <v>135</v>
      </c>
      <c r="D25" s="3"/>
      <c r="E25" s="106" t="s">
        <v>20</v>
      </c>
      <c r="F25" s="106"/>
      <c r="G25" s="113"/>
      <c r="H25" s="113"/>
      <c r="I25" s="10"/>
    </row>
    <row r="26" spans="2:9" x14ac:dyDescent="0.3">
      <c r="B26" s="10"/>
      <c r="C26" s="5" t="s">
        <v>136</v>
      </c>
      <c r="D26" s="3"/>
      <c r="E26" s="106" t="s">
        <v>20</v>
      </c>
      <c r="F26" s="106"/>
      <c r="G26" s="113"/>
      <c r="H26" s="113"/>
      <c r="I26" s="10"/>
    </row>
    <row r="27" spans="2:9" x14ac:dyDescent="0.3">
      <c r="B27" s="10"/>
      <c r="C27" s="5" t="s">
        <v>137</v>
      </c>
      <c r="D27" s="3"/>
      <c r="E27" s="106" t="s">
        <v>20</v>
      </c>
      <c r="F27" s="106"/>
      <c r="G27" s="113"/>
      <c r="H27" s="113"/>
      <c r="I27" s="10"/>
    </row>
    <row r="28" spans="2:9" x14ac:dyDescent="0.3">
      <c r="B28" s="10"/>
      <c r="C28" s="6" t="s">
        <v>68</v>
      </c>
      <c r="D28" s="3"/>
      <c r="E28" s="106"/>
      <c r="F28" s="106"/>
      <c r="G28" s="129">
        <f>SUM(G19:G27)</f>
        <v>0</v>
      </c>
      <c r="H28" s="129">
        <f>SUM(H19:H27)</f>
        <v>0</v>
      </c>
      <c r="I28" s="10"/>
    </row>
    <row r="29" spans="2:9" x14ac:dyDescent="0.3">
      <c r="B29" s="10"/>
      <c r="C29" s="13" t="s">
        <v>138</v>
      </c>
      <c r="D29" s="3"/>
      <c r="E29" s="106"/>
      <c r="F29" s="106"/>
      <c r="G29" s="112"/>
      <c r="H29" s="112"/>
      <c r="I29" s="10"/>
    </row>
    <row r="30" spans="2:9" x14ac:dyDescent="0.3">
      <c r="B30" s="10"/>
      <c r="C30" s="5" t="s">
        <v>139</v>
      </c>
      <c r="D30" s="3"/>
      <c r="E30" s="106" t="s">
        <v>20</v>
      </c>
      <c r="F30" s="106"/>
      <c r="G30" s="113"/>
      <c r="H30" s="113"/>
      <c r="I30" s="10"/>
    </row>
    <row r="31" spans="2:9" x14ac:dyDescent="0.3">
      <c r="B31" s="10"/>
      <c r="C31" s="5" t="s">
        <v>140</v>
      </c>
      <c r="D31" s="3"/>
      <c r="E31" s="106" t="s">
        <v>20</v>
      </c>
      <c r="F31" s="106"/>
      <c r="G31" s="113"/>
      <c r="H31" s="113"/>
      <c r="I31" s="10"/>
    </row>
    <row r="32" spans="2:9" ht="27.6" x14ac:dyDescent="0.3">
      <c r="B32" s="10"/>
      <c r="C32" s="5" t="s">
        <v>141</v>
      </c>
      <c r="D32" s="3"/>
      <c r="E32" s="106" t="s">
        <v>20</v>
      </c>
      <c r="F32" s="106"/>
      <c r="G32" s="113"/>
      <c r="H32" s="113"/>
      <c r="I32" s="10"/>
    </row>
    <row r="33" spans="2:9" ht="27.6" x14ac:dyDescent="0.3">
      <c r="B33" s="10"/>
      <c r="C33" s="5" t="s">
        <v>142</v>
      </c>
      <c r="D33" s="3"/>
      <c r="E33" s="106" t="s">
        <v>20</v>
      </c>
      <c r="F33" s="106"/>
      <c r="G33" s="113"/>
      <c r="H33" s="113"/>
      <c r="I33" s="10"/>
    </row>
    <row r="34" spans="2:9" x14ac:dyDescent="0.3">
      <c r="B34" s="10"/>
      <c r="C34" s="5" t="s">
        <v>143</v>
      </c>
      <c r="D34" s="3"/>
      <c r="E34" s="106" t="s">
        <v>20</v>
      </c>
      <c r="F34" s="106"/>
      <c r="G34" s="113"/>
      <c r="H34" s="113"/>
      <c r="I34" s="10"/>
    </row>
    <row r="35" spans="2:9" x14ac:dyDescent="0.3">
      <c r="B35" s="10"/>
      <c r="C35" s="5" t="s">
        <v>144</v>
      </c>
      <c r="D35" s="3"/>
      <c r="E35" s="106" t="s">
        <v>20</v>
      </c>
      <c r="F35" s="106"/>
      <c r="G35" s="21"/>
      <c r="H35" s="21"/>
      <c r="I35" s="10"/>
    </row>
    <row r="36" spans="2:9" x14ac:dyDescent="0.3">
      <c r="B36" s="10"/>
      <c r="C36" s="6" t="s">
        <v>68</v>
      </c>
      <c r="D36" s="3"/>
      <c r="E36" s="106"/>
      <c r="F36" s="106"/>
      <c r="G36" s="130">
        <f>SUM(G30:G35)</f>
        <v>0</v>
      </c>
      <c r="H36" s="130">
        <f>SUM(H30:H35)</f>
        <v>0</v>
      </c>
      <c r="I36" s="10"/>
    </row>
    <row r="37" spans="2:9" ht="15.6" x14ac:dyDescent="0.3">
      <c r="B37" s="10"/>
      <c r="C37" s="109" t="s">
        <v>21</v>
      </c>
      <c r="D37" s="3"/>
      <c r="E37" s="106"/>
      <c r="F37" s="106"/>
      <c r="G37" s="108">
        <f>G17+G28+G36</f>
        <v>0</v>
      </c>
      <c r="H37" s="108">
        <f>H17+H28+H36</f>
        <v>0</v>
      </c>
      <c r="I37" s="10"/>
    </row>
    <row r="38" spans="2:9" x14ac:dyDescent="0.3">
      <c r="B38" s="10"/>
      <c r="C38" s="103" t="s">
        <v>22</v>
      </c>
      <c r="D38" s="3"/>
      <c r="E38" s="106"/>
      <c r="F38" s="106"/>
      <c r="G38" s="111"/>
      <c r="H38" s="111"/>
      <c r="I38" s="10"/>
    </row>
    <row r="39" spans="2:9" x14ac:dyDescent="0.3">
      <c r="B39" s="10"/>
      <c r="C39" s="13" t="s">
        <v>145</v>
      </c>
      <c r="D39" s="3"/>
      <c r="E39" s="106"/>
      <c r="F39" s="106"/>
      <c r="G39" s="114"/>
      <c r="H39" s="114"/>
      <c r="I39" s="10"/>
    </row>
    <row r="40" spans="2:9" x14ac:dyDescent="0.3">
      <c r="B40" s="10"/>
      <c r="C40" s="5" t="s">
        <v>146</v>
      </c>
      <c r="D40" s="3"/>
      <c r="E40" s="106" t="s">
        <v>20</v>
      </c>
      <c r="F40" s="106"/>
      <c r="G40" s="21"/>
      <c r="H40" s="21"/>
      <c r="I40" s="10"/>
    </row>
    <row r="41" spans="2:9" x14ac:dyDescent="0.3">
      <c r="B41" s="10"/>
      <c r="C41" s="5" t="s">
        <v>147</v>
      </c>
      <c r="D41" s="3"/>
      <c r="E41" s="106" t="s">
        <v>20</v>
      </c>
      <c r="F41" s="106"/>
      <c r="G41" s="21"/>
      <c r="H41" s="21"/>
      <c r="I41" s="10"/>
    </row>
    <row r="42" spans="2:9" x14ac:dyDescent="0.3">
      <c r="B42" s="10"/>
      <c r="C42" s="5" t="s">
        <v>148</v>
      </c>
      <c r="D42" s="3"/>
      <c r="E42" s="106" t="s">
        <v>20</v>
      </c>
      <c r="F42" s="106"/>
      <c r="G42" s="21"/>
      <c r="H42" s="21"/>
      <c r="I42" s="10"/>
    </row>
    <row r="43" spans="2:9" x14ac:dyDescent="0.3">
      <c r="B43" s="10"/>
      <c r="C43" s="5" t="s">
        <v>149</v>
      </c>
      <c r="D43" s="3"/>
      <c r="E43" s="106" t="s">
        <v>20</v>
      </c>
      <c r="F43" s="106"/>
      <c r="G43" s="21"/>
      <c r="H43" s="21"/>
      <c r="I43" s="10"/>
    </row>
    <row r="44" spans="2:9" x14ac:dyDescent="0.3">
      <c r="B44" s="10"/>
      <c r="C44" s="6" t="s">
        <v>68</v>
      </c>
      <c r="D44" s="3"/>
      <c r="E44" s="106"/>
      <c r="F44" s="106"/>
      <c r="G44" s="115">
        <f>SUM(G40:G43)</f>
        <v>0</v>
      </c>
      <c r="H44" s="115">
        <f>SUM(H40:H43)</f>
        <v>0</v>
      </c>
      <c r="I44" s="10"/>
    </row>
    <row r="45" spans="2:9" x14ac:dyDescent="0.3">
      <c r="B45" s="10"/>
      <c r="C45" s="13" t="s">
        <v>150</v>
      </c>
      <c r="D45" s="3"/>
      <c r="E45" s="106"/>
      <c r="F45" s="106"/>
      <c r="G45" s="114"/>
      <c r="H45" s="114"/>
      <c r="I45" s="10"/>
    </row>
    <row r="46" spans="2:9" x14ac:dyDescent="0.3">
      <c r="B46" s="10"/>
      <c r="C46" s="5" t="s">
        <v>151</v>
      </c>
      <c r="D46" s="3"/>
      <c r="E46" s="106" t="s">
        <v>20</v>
      </c>
      <c r="F46" s="106"/>
      <c r="G46" s="21"/>
      <c r="H46" s="21"/>
      <c r="I46" s="10"/>
    </row>
    <row r="47" spans="2:9" x14ac:dyDescent="0.3">
      <c r="B47" s="10"/>
      <c r="C47" s="5" t="s">
        <v>152</v>
      </c>
      <c r="D47" s="3"/>
      <c r="E47" s="106" t="s">
        <v>20</v>
      </c>
      <c r="F47" s="106"/>
      <c r="G47" s="21"/>
      <c r="H47" s="21"/>
      <c r="I47" s="10"/>
    </row>
    <row r="48" spans="2:9" ht="27.6" x14ac:dyDescent="0.3">
      <c r="B48" s="10"/>
      <c r="C48" s="5" t="s">
        <v>153</v>
      </c>
      <c r="D48" s="3"/>
      <c r="E48" s="106" t="s">
        <v>20</v>
      </c>
      <c r="F48" s="106"/>
      <c r="G48" s="21"/>
      <c r="H48" s="21"/>
      <c r="I48" s="10"/>
    </row>
    <row r="49" spans="2:9" x14ac:dyDescent="0.3">
      <c r="B49" s="10"/>
      <c r="C49" s="5" t="s">
        <v>154</v>
      </c>
      <c r="D49" s="3"/>
      <c r="E49" s="106" t="s">
        <v>20</v>
      </c>
      <c r="F49" s="106"/>
      <c r="G49" s="21"/>
      <c r="H49" s="21"/>
      <c r="I49" s="10"/>
    </row>
    <row r="50" spans="2:9" x14ac:dyDescent="0.3">
      <c r="B50" s="10"/>
      <c r="C50" s="5" t="s">
        <v>155</v>
      </c>
      <c r="D50" s="3"/>
      <c r="E50" s="106" t="s">
        <v>20</v>
      </c>
      <c r="F50" s="106"/>
      <c r="G50" s="21"/>
      <c r="H50" s="21"/>
      <c r="I50" s="10"/>
    </row>
    <row r="51" spans="2:9" x14ac:dyDescent="0.3">
      <c r="B51" s="10"/>
      <c r="C51" s="6" t="s">
        <v>68</v>
      </c>
      <c r="D51" s="3"/>
      <c r="E51" s="106"/>
      <c r="F51" s="106"/>
      <c r="G51" s="115">
        <f>SUM(G46:G50)</f>
        <v>0</v>
      </c>
      <c r="H51" s="115">
        <f>SUM(H46:H50)</f>
        <v>0</v>
      </c>
      <c r="I51" s="10"/>
    </row>
    <row r="52" spans="2:9" x14ac:dyDescent="0.3">
      <c r="B52" s="10"/>
      <c r="C52" s="13" t="s">
        <v>156</v>
      </c>
      <c r="D52" s="3"/>
      <c r="E52" s="106" t="s">
        <v>20</v>
      </c>
      <c r="F52" s="106"/>
      <c r="G52" s="114"/>
      <c r="H52" s="114"/>
      <c r="I52" s="10"/>
    </row>
    <row r="53" spans="2:9" x14ac:dyDescent="0.3">
      <c r="B53" s="10"/>
      <c r="C53" s="5" t="s">
        <v>157</v>
      </c>
      <c r="D53" s="3"/>
      <c r="E53" s="106" t="s">
        <v>20</v>
      </c>
      <c r="F53" s="106"/>
      <c r="G53" s="21"/>
      <c r="H53" s="21"/>
      <c r="I53" s="10"/>
    </row>
    <row r="54" spans="2:9" x14ac:dyDescent="0.3">
      <c r="B54" s="10"/>
      <c r="C54" s="14" t="s">
        <v>158</v>
      </c>
      <c r="D54" s="3"/>
      <c r="E54" s="106" t="s">
        <v>20</v>
      </c>
      <c r="F54" s="106"/>
      <c r="G54" s="21"/>
      <c r="H54" s="21"/>
      <c r="I54" s="10"/>
    </row>
    <row r="55" spans="2:9" x14ac:dyDescent="0.3">
      <c r="B55" s="10"/>
      <c r="C55" s="6" t="s">
        <v>68</v>
      </c>
      <c r="D55" s="3"/>
      <c r="E55" s="106"/>
      <c r="F55" s="106"/>
      <c r="G55" s="130">
        <f>SUM(G53:G54)</f>
        <v>0</v>
      </c>
      <c r="H55" s="130">
        <f>SUM(H53:H54)</f>
        <v>0</v>
      </c>
      <c r="I55" s="10"/>
    </row>
    <row r="56" spans="2:9" x14ac:dyDescent="0.3">
      <c r="B56" s="10"/>
      <c r="C56" s="13" t="s">
        <v>159</v>
      </c>
      <c r="D56" s="3"/>
      <c r="E56" s="106"/>
      <c r="F56" s="106"/>
      <c r="G56" s="21"/>
      <c r="H56" s="21"/>
      <c r="I56" s="10"/>
    </row>
    <row r="57" spans="2:9" ht="15.6" x14ac:dyDescent="0.3">
      <c r="B57" s="10"/>
      <c r="C57" s="107" t="s">
        <v>23</v>
      </c>
      <c r="D57" s="3"/>
      <c r="E57" s="106"/>
      <c r="F57" s="106"/>
      <c r="G57" s="108">
        <f>G56+G55+G51+G44</f>
        <v>0</v>
      </c>
      <c r="H57" s="108">
        <f>H56+H55+H51+H44</f>
        <v>0</v>
      </c>
      <c r="I57" s="10"/>
    </row>
    <row r="58" spans="2:9" ht="15" customHeight="1" x14ac:dyDescent="0.3">
      <c r="B58" s="10"/>
      <c r="C58" s="103" t="s">
        <v>24</v>
      </c>
      <c r="D58" s="3"/>
      <c r="E58" s="106"/>
      <c r="F58" s="106"/>
      <c r="G58" s="115">
        <f>SUM(G59:G60)</f>
        <v>0</v>
      </c>
      <c r="H58" s="115">
        <f>SUM(H59:H60)</f>
        <v>0</v>
      </c>
      <c r="I58" s="10"/>
    </row>
    <row r="59" spans="2:9" ht="15" customHeight="1" x14ac:dyDescent="0.3">
      <c r="B59" s="10"/>
      <c r="C59" s="5" t="s">
        <v>160</v>
      </c>
      <c r="D59" s="3"/>
      <c r="E59" s="106" t="s">
        <v>20</v>
      </c>
      <c r="F59" s="106"/>
      <c r="G59" s="21"/>
      <c r="H59" s="21"/>
      <c r="I59" s="10"/>
    </row>
    <row r="60" spans="2:9" x14ac:dyDescent="0.3">
      <c r="B60" s="10"/>
      <c r="C60" s="5" t="s">
        <v>161</v>
      </c>
      <c r="D60" s="3"/>
      <c r="E60" s="106" t="s">
        <v>20</v>
      </c>
      <c r="F60" s="106"/>
      <c r="G60" s="21"/>
      <c r="H60" s="21"/>
      <c r="I60" s="10"/>
    </row>
    <row r="61" spans="2:9" ht="27.6" x14ac:dyDescent="0.3">
      <c r="B61" s="10"/>
      <c r="C61" s="103" t="s">
        <v>25</v>
      </c>
      <c r="D61" s="3"/>
      <c r="E61" s="106"/>
      <c r="F61" s="106"/>
      <c r="G61" s="114"/>
      <c r="H61" s="114"/>
      <c r="I61" s="10"/>
    </row>
    <row r="62" spans="2:9" ht="41.4" x14ac:dyDescent="0.3">
      <c r="B62" s="10"/>
      <c r="C62" s="5" t="s">
        <v>162</v>
      </c>
      <c r="D62" s="3"/>
      <c r="E62" s="106" t="s">
        <v>20</v>
      </c>
      <c r="F62" s="106"/>
      <c r="G62" s="21"/>
      <c r="H62" s="21"/>
      <c r="I62" s="10"/>
    </row>
    <row r="63" spans="2:9" x14ac:dyDescent="0.3">
      <c r="B63" s="10"/>
      <c r="C63" s="5" t="s">
        <v>163</v>
      </c>
      <c r="D63" s="3"/>
      <c r="E63" s="106" t="s">
        <v>20</v>
      </c>
      <c r="F63" s="106"/>
      <c r="G63" s="21"/>
      <c r="H63" s="21"/>
      <c r="I63" s="10"/>
    </row>
    <row r="64" spans="2:9" x14ac:dyDescent="0.3">
      <c r="B64" s="10"/>
      <c r="C64" s="5" t="s">
        <v>164</v>
      </c>
      <c r="D64" s="3"/>
      <c r="E64" s="106" t="s">
        <v>20</v>
      </c>
      <c r="F64" s="106"/>
      <c r="G64" s="21"/>
      <c r="H64" s="21"/>
      <c r="I64" s="10"/>
    </row>
    <row r="65" spans="2:9" x14ac:dyDescent="0.3">
      <c r="B65" s="10"/>
      <c r="C65" s="5" t="s">
        <v>165</v>
      </c>
      <c r="D65" s="3"/>
      <c r="E65" s="106" t="s">
        <v>20</v>
      </c>
      <c r="F65" s="106"/>
      <c r="G65" s="21"/>
      <c r="H65" s="21"/>
      <c r="I65" s="10"/>
    </row>
    <row r="66" spans="2:9" x14ac:dyDescent="0.3">
      <c r="B66" s="10"/>
      <c r="C66" s="5" t="s">
        <v>166</v>
      </c>
      <c r="D66" s="3"/>
      <c r="E66" s="106" t="s">
        <v>20</v>
      </c>
      <c r="F66" s="106"/>
      <c r="G66" s="21"/>
      <c r="H66" s="21"/>
      <c r="I66" s="10"/>
    </row>
    <row r="67" spans="2:9" x14ac:dyDescent="0.3">
      <c r="B67" s="10"/>
      <c r="C67" s="5" t="s">
        <v>167</v>
      </c>
      <c r="D67" s="3"/>
      <c r="E67" s="106" t="s">
        <v>20</v>
      </c>
      <c r="F67" s="106"/>
      <c r="G67" s="21"/>
      <c r="H67" s="21"/>
      <c r="I67" s="10"/>
    </row>
    <row r="68" spans="2:9" ht="27.6" x14ac:dyDescent="0.3">
      <c r="B68" s="10"/>
      <c r="C68" s="5" t="s">
        <v>168</v>
      </c>
      <c r="D68" s="3"/>
      <c r="E68" s="106" t="s">
        <v>20</v>
      </c>
      <c r="F68" s="106"/>
      <c r="G68" s="21"/>
      <c r="H68" s="21"/>
      <c r="I68" s="10"/>
    </row>
    <row r="69" spans="2:9" ht="27.6" x14ac:dyDescent="0.3">
      <c r="B69" s="10"/>
      <c r="C69" s="5" t="s">
        <v>169</v>
      </c>
      <c r="D69" s="3"/>
      <c r="E69" s="106" t="s">
        <v>20</v>
      </c>
      <c r="F69" s="106"/>
      <c r="G69" s="21"/>
      <c r="H69" s="21"/>
      <c r="I69" s="10"/>
    </row>
    <row r="70" spans="2:9" x14ac:dyDescent="0.3">
      <c r="B70" s="10"/>
      <c r="C70" s="6" t="s">
        <v>68</v>
      </c>
      <c r="D70" s="3"/>
      <c r="E70" s="106"/>
      <c r="F70" s="106"/>
      <c r="G70" s="115">
        <f>SUM(G62:G69)</f>
        <v>0</v>
      </c>
      <c r="H70" s="115">
        <f>SUM(H62:H69)</f>
        <v>0</v>
      </c>
      <c r="I70" s="10"/>
    </row>
    <row r="71" spans="2:9" x14ac:dyDescent="0.3">
      <c r="B71" s="10"/>
      <c r="C71" s="103" t="s">
        <v>170</v>
      </c>
      <c r="D71" s="3"/>
      <c r="E71" s="106"/>
      <c r="F71" s="106"/>
      <c r="G71" s="9">
        <f>G57+G59-G70-G90-G93-G96</f>
        <v>0</v>
      </c>
      <c r="H71" s="9">
        <f>H57+H59-H70-H90-H93-H96</f>
        <v>0</v>
      </c>
      <c r="I71" s="10"/>
    </row>
    <row r="72" spans="2:9" x14ac:dyDescent="0.3">
      <c r="B72" s="10"/>
      <c r="C72" s="105" t="s">
        <v>171</v>
      </c>
      <c r="D72" s="3"/>
      <c r="E72" s="106"/>
      <c r="F72" s="106"/>
      <c r="G72" s="9">
        <f>G37+G60+G71</f>
        <v>0</v>
      </c>
      <c r="H72" s="9">
        <f>H37+H60+H71</f>
        <v>0</v>
      </c>
      <c r="I72" s="10"/>
    </row>
    <row r="73" spans="2:9" ht="27.6" x14ac:dyDescent="0.3">
      <c r="B73" s="10"/>
      <c r="C73" s="105" t="s">
        <v>172</v>
      </c>
      <c r="D73" s="3"/>
      <c r="E73" s="106"/>
      <c r="F73" s="106"/>
      <c r="G73" s="114"/>
      <c r="H73" s="114"/>
      <c r="I73" s="10"/>
    </row>
    <row r="74" spans="2:9" ht="41.4" x14ac:dyDescent="0.3">
      <c r="B74" s="10"/>
      <c r="C74" s="5" t="s">
        <v>173</v>
      </c>
      <c r="D74" s="3"/>
      <c r="E74" s="106" t="s">
        <v>20</v>
      </c>
      <c r="F74" s="106"/>
      <c r="G74" s="21"/>
      <c r="H74" s="21"/>
      <c r="I74" s="10"/>
    </row>
    <row r="75" spans="2:9" x14ac:dyDescent="0.3">
      <c r="B75" s="10"/>
      <c r="C75" s="5" t="s">
        <v>163</v>
      </c>
      <c r="D75" s="3"/>
      <c r="E75" s="106" t="s">
        <v>20</v>
      </c>
      <c r="F75" s="106"/>
      <c r="G75" s="21"/>
      <c r="H75" s="21"/>
      <c r="I75" s="10"/>
    </row>
    <row r="76" spans="2:9" x14ac:dyDescent="0.3">
      <c r="B76" s="10"/>
      <c r="C76" s="5" t="s">
        <v>164</v>
      </c>
      <c r="D76" s="3"/>
      <c r="E76" s="106" t="s">
        <v>20</v>
      </c>
      <c r="F76" s="106"/>
      <c r="G76" s="21"/>
      <c r="H76" s="21"/>
      <c r="I76" s="10"/>
    </row>
    <row r="77" spans="2:9" x14ac:dyDescent="0.3">
      <c r="B77" s="10"/>
      <c r="C77" s="5" t="s">
        <v>165</v>
      </c>
      <c r="D77" s="3"/>
      <c r="E77" s="106" t="s">
        <v>20</v>
      </c>
      <c r="F77" s="106"/>
      <c r="G77" s="21"/>
      <c r="H77" s="21"/>
      <c r="I77" s="10"/>
    </row>
    <row r="78" spans="2:9" x14ac:dyDescent="0.3">
      <c r="B78" s="10"/>
      <c r="C78" s="5" t="s">
        <v>166</v>
      </c>
      <c r="D78" s="3"/>
      <c r="E78" s="106" t="s">
        <v>20</v>
      </c>
      <c r="F78" s="106"/>
      <c r="G78" s="21"/>
      <c r="H78" s="21"/>
      <c r="I78" s="10"/>
    </row>
    <row r="79" spans="2:9" x14ac:dyDescent="0.3">
      <c r="B79" s="10"/>
      <c r="C79" s="5" t="s">
        <v>167</v>
      </c>
      <c r="D79" s="3"/>
      <c r="E79" s="106" t="s">
        <v>20</v>
      </c>
      <c r="F79" s="106"/>
      <c r="G79" s="21"/>
      <c r="H79" s="21"/>
      <c r="I79" s="10"/>
    </row>
    <row r="80" spans="2:9" ht="27.6" x14ac:dyDescent="0.3">
      <c r="B80" s="10"/>
      <c r="C80" s="5" t="s">
        <v>168</v>
      </c>
      <c r="D80" s="3"/>
      <c r="E80" s="106" t="s">
        <v>20</v>
      </c>
      <c r="F80" s="106"/>
      <c r="G80" s="21"/>
      <c r="H80" s="21"/>
      <c r="I80" s="10"/>
    </row>
    <row r="81" spans="2:9" ht="27.6" x14ac:dyDescent="0.3">
      <c r="B81" s="10"/>
      <c r="C81" s="5" t="s">
        <v>174</v>
      </c>
      <c r="D81" s="3"/>
      <c r="E81" s="106" t="s">
        <v>20</v>
      </c>
      <c r="F81" s="106"/>
      <c r="G81" s="21"/>
      <c r="H81" s="21"/>
      <c r="I81" s="10"/>
    </row>
    <row r="82" spans="2:9" x14ac:dyDescent="0.3">
      <c r="B82" s="10"/>
      <c r="C82" s="6" t="s">
        <v>68</v>
      </c>
      <c r="D82" s="3"/>
      <c r="E82" s="106"/>
      <c r="F82" s="106"/>
      <c r="G82" s="9">
        <f>SUM(G74:G81)</f>
        <v>0</v>
      </c>
      <c r="H82" s="9">
        <f>SUM(H74:H81)</f>
        <v>0</v>
      </c>
      <c r="I82" s="10"/>
    </row>
    <row r="83" spans="2:9" x14ac:dyDescent="0.3">
      <c r="B83" s="10"/>
      <c r="C83" s="105" t="s">
        <v>175</v>
      </c>
      <c r="D83" s="3"/>
      <c r="E83" s="106"/>
      <c r="F83" s="106"/>
      <c r="G83" s="114"/>
      <c r="H83" s="114"/>
      <c r="I83" s="10"/>
    </row>
    <row r="84" spans="2:9" x14ac:dyDescent="0.3">
      <c r="B84" s="10"/>
      <c r="C84" s="5" t="s">
        <v>176</v>
      </c>
      <c r="D84" s="3"/>
      <c r="E84" s="106" t="s">
        <v>20</v>
      </c>
      <c r="F84" s="106"/>
      <c r="G84" s="21"/>
      <c r="H84" s="21"/>
      <c r="I84" s="10"/>
    </row>
    <row r="85" spans="2:9" x14ac:dyDescent="0.3">
      <c r="B85" s="10"/>
      <c r="C85" s="5" t="s">
        <v>177</v>
      </c>
      <c r="D85" s="3"/>
      <c r="E85" s="106" t="s">
        <v>20</v>
      </c>
      <c r="F85" s="106"/>
      <c r="G85" s="21"/>
      <c r="H85" s="21"/>
      <c r="I85" s="10"/>
    </row>
    <row r="86" spans="2:9" x14ac:dyDescent="0.3">
      <c r="B86" s="10"/>
      <c r="C86" s="5" t="s">
        <v>178</v>
      </c>
      <c r="D86" s="3"/>
      <c r="E86" s="106" t="s">
        <v>20</v>
      </c>
      <c r="F86" s="106"/>
      <c r="G86" s="21"/>
      <c r="H86" s="21"/>
      <c r="I86" s="10"/>
    </row>
    <row r="87" spans="2:9" x14ac:dyDescent="0.3">
      <c r="B87" s="10"/>
      <c r="C87" s="6" t="s">
        <v>68</v>
      </c>
      <c r="D87" s="3"/>
      <c r="E87" s="106"/>
      <c r="F87" s="106"/>
      <c r="G87" s="9">
        <f>SUM(G84:G86)</f>
        <v>0</v>
      </c>
      <c r="H87" s="9">
        <f>SUM(H84:H86)</f>
        <v>0</v>
      </c>
      <c r="I87" s="10"/>
    </row>
    <row r="88" spans="2:9" x14ac:dyDescent="0.3">
      <c r="B88" s="10"/>
      <c r="C88" s="105" t="s">
        <v>26</v>
      </c>
      <c r="D88" s="3"/>
      <c r="E88" s="106"/>
      <c r="F88" s="106"/>
      <c r="G88" s="131"/>
      <c r="H88" s="131"/>
      <c r="I88" s="10"/>
    </row>
    <row r="89" spans="2:9" x14ac:dyDescent="0.3">
      <c r="B89" s="10"/>
      <c r="C89" s="12" t="s">
        <v>27</v>
      </c>
      <c r="D89" s="3"/>
      <c r="E89" s="106"/>
      <c r="F89" s="106"/>
      <c r="G89" s="115">
        <f>SUM(G90:G91)</f>
        <v>0</v>
      </c>
      <c r="H89" s="115">
        <f>SUM(H90:H91)</f>
        <v>0</v>
      </c>
      <c r="I89" s="10"/>
    </row>
    <row r="90" spans="2:9" x14ac:dyDescent="0.3">
      <c r="B90" s="10"/>
      <c r="C90" s="12" t="s">
        <v>160</v>
      </c>
      <c r="D90" s="3"/>
      <c r="E90" s="106" t="s">
        <v>20</v>
      </c>
      <c r="F90" s="106"/>
      <c r="G90" s="21"/>
      <c r="H90" s="21"/>
      <c r="I90" s="10"/>
    </row>
    <row r="91" spans="2:9" x14ac:dyDescent="0.3">
      <c r="B91" s="10"/>
      <c r="C91" s="12" t="s">
        <v>161</v>
      </c>
      <c r="D91" s="3"/>
      <c r="E91" s="106" t="s">
        <v>20</v>
      </c>
      <c r="F91" s="106"/>
      <c r="G91" s="21"/>
      <c r="H91" s="21"/>
      <c r="I91" s="10"/>
    </row>
    <row r="92" spans="2:9" x14ac:dyDescent="0.3">
      <c r="B92" s="10"/>
      <c r="C92" s="5" t="s">
        <v>28</v>
      </c>
      <c r="D92" s="3"/>
      <c r="E92" s="106"/>
      <c r="F92" s="106"/>
      <c r="G92" s="115">
        <f>SUM(G93:G94)</f>
        <v>0</v>
      </c>
      <c r="H92" s="115">
        <f>SUM(H93:H94)</f>
        <v>0</v>
      </c>
      <c r="I92" s="10"/>
    </row>
    <row r="93" spans="2:9" x14ac:dyDescent="0.3">
      <c r="B93" s="10"/>
      <c r="C93" s="12" t="s">
        <v>160</v>
      </c>
      <c r="D93" s="3"/>
      <c r="E93" s="106" t="s">
        <v>20</v>
      </c>
      <c r="F93" s="106"/>
      <c r="G93" s="21"/>
      <c r="H93" s="21"/>
      <c r="I93" s="10"/>
    </row>
    <row r="94" spans="2:9" x14ac:dyDescent="0.3">
      <c r="B94" s="10"/>
      <c r="C94" s="12" t="s">
        <v>161</v>
      </c>
      <c r="D94" s="3"/>
      <c r="E94" s="106" t="s">
        <v>20</v>
      </c>
      <c r="F94" s="106"/>
      <c r="G94" s="21"/>
      <c r="H94" s="21"/>
      <c r="I94" s="10"/>
    </row>
    <row r="95" spans="2:9" ht="27.6" x14ac:dyDescent="0.3">
      <c r="B95" s="10"/>
      <c r="C95" s="5" t="s">
        <v>29</v>
      </c>
      <c r="D95" s="3"/>
      <c r="E95" s="106"/>
      <c r="F95" s="106"/>
      <c r="G95" s="115">
        <f>SUM(G96:G97)</f>
        <v>0</v>
      </c>
      <c r="H95" s="115">
        <f>SUM(H96:H97)</f>
        <v>0</v>
      </c>
      <c r="I95" s="10"/>
    </row>
    <row r="96" spans="2:9" x14ac:dyDescent="0.3">
      <c r="B96" s="10"/>
      <c r="C96" s="12" t="s">
        <v>160</v>
      </c>
      <c r="D96" s="3"/>
      <c r="E96" s="106" t="s">
        <v>20</v>
      </c>
      <c r="F96" s="106"/>
      <c r="G96" s="21"/>
      <c r="H96" s="21"/>
      <c r="I96" s="10"/>
    </row>
    <row r="97" spans="2:9" x14ac:dyDescent="0.3">
      <c r="B97" s="10"/>
      <c r="C97" s="12" t="s">
        <v>161</v>
      </c>
      <c r="D97" s="3"/>
      <c r="E97" s="106" t="s">
        <v>20</v>
      </c>
      <c r="F97" s="106"/>
      <c r="G97" s="21"/>
      <c r="H97" s="21"/>
      <c r="I97" s="10"/>
    </row>
    <row r="98" spans="2:9" x14ac:dyDescent="0.3">
      <c r="B98" s="10"/>
      <c r="C98" s="14" t="s">
        <v>119</v>
      </c>
      <c r="D98" s="3"/>
      <c r="E98" s="106" t="s">
        <v>20</v>
      </c>
      <c r="F98" s="106"/>
      <c r="G98" s="21"/>
      <c r="H98" s="21"/>
      <c r="I98" s="10"/>
    </row>
    <row r="99" spans="2:9" x14ac:dyDescent="0.3">
      <c r="B99" s="10"/>
      <c r="C99" s="6" t="s">
        <v>68</v>
      </c>
      <c r="D99" s="7"/>
      <c r="E99" s="106"/>
      <c r="F99" s="106"/>
      <c r="G99" s="115">
        <f>G89+G92+G95+G98</f>
        <v>0</v>
      </c>
      <c r="H99" s="115">
        <f>H89+H92+H95+H98</f>
        <v>0</v>
      </c>
      <c r="I99" s="10"/>
    </row>
    <row r="100" spans="2:9" x14ac:dyDescent="0.3">
      <c r="B100" s="10"/>
      <c r="C100" s="105" t="s">
        <v>30</v>
      </c>
      <c r="D100" s="3"/>
      <c r="E100" s="106"/>
      <c r="F100" s="106"/>
      <c r="G100" s="114"/>
      <c r="H100" s="114"/>
      <c r="I100" s="10"/>
    </row>
    <row r="101" spans="2:9" x14ac:dyDescent="0.3">
      <c r="B101" s="10"/>
      <c r="C101" s="105" t="s">
        <v>179</v>
      </c>
      <c r="D101" s="3"/>
      <c r="E101" s="106"/>
      <c r="F101" s="106"/>
      <c r="G101" s="114"/>
      <c r="H101" s="114"/>
      <c r="I101" s="10"/>
    </row>
    <row r="102" spans="2:9" x14ac:dyDescent="0.3">
      <c r="B102" s="10"/>
      <c r="C102" s="12" t="s">
        <v>180</v>
      </c>
      <c r="D102" s="3"/>
      <c r="E102" s="106" t="s">
        <v>20</v>
      </c>
      <c r="F102" s="106"/>
      <c r="G102" s="21"/>
      <c r="H102" s="21"/>
      <c r="I102" s="10"/>
    </row>
    <row r="103" spans="2:9" x14ac:dyDescent="0.3">
      <c r="B103" s="10"/>
      <c r="C103" s="12" t="s">
        <v>181</v>
      </c>
      <c r="D103" s="3"/>
      <c r="E103" s="106" t="s">
        <v>20</v>
      </c>
      <c r="F103" s="106"/>
      <c r="G103" s="21"/>
      <c r="H103" s="21"/>
      <c r="I103" s="10"/>
    </row>
    <row r="104" spans="2:9" x14ac:dyDescent="0.3">
      <c r="B104" s="10"/>
      <c r="C104" s="12" t="s">
        <v>182</v>
      </c>
      <c r="D104" s="3"/>
      <c r="E104" s="106" t="s">
        <v>20</v>
      </c>
      <c r="F104" s="106"/>
      <c r="G104" s="21"/>
      <c r="H104" s="21"/>
      <c r="I104" s="10"/>
    </row>
    <row r="105" spans="2:9" ht="27.6" x14ac:dyDescent="0.3">
      <c r="B105" s="10"/>
      <c r="C105" s="12" t="s">
        <v>183</v>
      </c>
      <c r="D105" s="3"/>
      <c r="E105" s="106" t="s">
        <v>20</v>
      </c>
      <c r="F105" s="106"/>
      <c r="G105" s="21"/>
      <c r="H105" s="21"/>
      <c r="I105" s="10"/>
    </row>
    <row r="106" spans="2:9" x14ac:dyDescent="0.3">
      <c r="B106" s="10"/>
      <c r="C106" s="12" t="s">
        <v>184</v>
      </c>
      <c r="D106" s="3"/>
      <c r="E106" s="106" t="s">
        <v>20</v>
      </c>
      <c r="F106" s="106"/>
      <c r="G106" s="21"/>
      <c r="H106" s="21"/>
      <c r="I106" s="10"/>
    </row>
    <row r="107" spans="2:9" x14ac:dyDescent="0.3">
      <c r="B107" s="10"/>
      <c r="C107" s="6" t="s">
        <v>68</v>
      </c>
      <c r="D107" s="3"/>
      <c r="E107" s="106"/>
      <c r="F107" s="106"/>
      <c r="G107" s="9">
        <f>SUM(G102:G106)</f>
        <v>0</v>
      </c>
      <c r="H107" s="9">
        <f>SUM(H102:H106)</f>
        <v>0</v>
      </c>
      <c r="I107" s="10"/>
    </row>
    <row r="108" spans="2:9" x14ac:dyDescent="0.3">
      <c r="B108" s="10"/>
      <c r="C108" s="105" t="s">
        <v>185</v>
      </c>
      <c r="D108" s="3"/>
      <c r="E108" s="106" t="s">
        <v>20</v>
      </c>
      <c r="F108" s="106"/>
      <c r="G108" s="21"/>
      <c r="H108" s="21"/>
      <c r="I108" s="10"/>
    </row>
    <row r="109" spans="2:9" x14ac:dyDescent="0.3">
      <c r="B109" s="10"/>
      <c r="C109" s="105" t="s">
        <v>186</v>
      </c>
      <c r="D109" s="3"/>
      <c r="E109" s="106" t="s">
        <v>20</v>
      </c>
      <c r="F109" s="106"/>
      <c r="G109" s="21"/>
      <c r="H109" s="21"/>
      <c r="I109" s="10"/>
    </row>
    <row r="110" spans="2:9" x14ac:dyDescent="0.3">
      <c r="B110" s="10"/>
      <c r="C110" s="105" t="s">
        <v>187</v>
      </c>
      <c r="D110" s="3"/>
      <c r="E110" s="106" t="s">
        <v>20</v>
      </c>
      <c r="F110" s="106"/>
      <c r="G110" s="114"/>
      <c r="H110" s="114"/>
      <c r="I110" s="10"/>
    </row>
    <row r="111" spans="2:9" x14ac:dyDescent="0.3">
      <c r="B111" s="10"/>
      <c r="C111" s="5" t="s">
        <v>188</v>
      </c>
      <c r="D111" s="3"/>
      <c r="E111" s="106" t="s">
        <v>20</v>
      </c>
      <c r="F111" s="106"/>
      <c r="G111" s="21"/>
      <c r="H111" s="21"/>
      <c r="I111" s="10"/>
    </row>
    <row r="112" spans="2:9" x14ac:dyDescent="0.3">
      <c r="B112" s="10"/>
      <c r="C112" s="5" t="s">
        <v>189</v>
      </c>
      <c r="D112" s="3"/>
      <c r="E112" s="106" t="s">
        <v>20</v>
      </c>
      <c r="F112" s="106"/>
      <c r="G112" s="21"/>
      <c r="H112" s="21"/>
      <c r="I112" s="10"/>
    </row>
    <row r="113" spans="2:9" x14ac:dyDescent="0.3">
      <c r="B113" s="10"/>
      <c r="C113" s="5" t="s">
        <v>190</v>
      </c>
      <c r="D113" s="3"/>
      <c r="E113" s="106" t="s">
        <v>20</v>
      </c>
      <c r="F113" s="106"/>
      <c r="G113" s="21"/>
      <c r="H113" s="21"/>
      <c r="I113" s="10"/>
    </row>
    <row r="114" spans="2:9" x14ac:dyDescent="0.3">
      <c r="B114" s="10"/>
      <c r="C114" s="6" t="s">
        <v>68</v>
      </c>
      <c r="D114" s="3"/>
      <c r="E114" s="106"/>
      <c r="F114" s="106"/>
      <c r="G114" s="9">
        <f>SUM(G111:G113)</f>
        <v>0</v>
      </c>
      <c r="H114" s="9">
        <f>SUM(H111:H113)</f>
        <v>0</v>
      </c>
      <c r="I114" s="10"/>
    </row>
    <row r="115" spans="2:9" x14ac:dyDescent="0.3">
      <c r="B115" s="10"/>
      <c r="C115" s="5" t="s">
        <v>191</v>
      </c>
      <c r="D115" s="3"/>
      <c r="E115" s="106" t="s">
        <v>31</v>
      </c>
      <c r="F115" s="106"/>
      <c r="G115" s="21"/>
      <c r="H115" s="21"/>
      <c r="I115" s="10"/>
    </row>
    <row r="116" spans="2:9" ht="27.6" x14ac:dyDescent="0.3">
      <c r="B116" s="10"/>
      <c r="C116" s="5" t="s">
        <v>192</v>
      </c>
      <c r="D116" s="3"/>
      <c r="E116" s="106" t="s">
        <v>20</v>
      </c>
      <c r="F116" s="106"/>
      <c r="G116" s="21"/>
      <c r="H116" s="21"/>
      <c r="I116" s="10"/>
    </row>
    <row r="117" spans="2:9" x14ac:dyDescent="0.3">
      <c r="B117" s="10"/>
      <c r="C117" s="5" t="s">
        <v>193</v>
      </c>
      <c r="D117" s="3"/>
      <c r="E117" s="106" t="s">
        <v>31</v>
      </c>
      <c r="F117" s="106"/>
      <c r="G117" s="21"/>
      <c r="H117" s="21"/>
      <c r="I117" s="10"/>
    </row>
    <row r="118" spans="2:9" x14ac:dyDescent="0.3">
      <c r="B118" s="10"/>
      <c r="C118" s="105" t="s">
        <v>195</v>
      </c>
      <c r="D118" s="3"/>
      <c r="E118" s="106" t="s">
        <v>20</v>
      </c>
      <c r="F118" s="106"/>
      <c r="G118" s="21"/>
      <c r="H118" s="21"/>
      <c r="I118" s="10"/>
    </row>
    <row r="119" spans="2:9" x14ac:dyDescent="0.3">
      <c r="B119" s="10"/>
      <c r="C119" s="105" t="s">
        <v>194</v>
      </c>
      <c r="D119" s="3"/>
      <c r="E119" s="106" t="s">
        <v>31</v>
      </c>
      <c r="F119" s="106"/>
      <c r="G119" s="21"/>
      <c r="H119" s="21"/>
      <c r="I119" s="10"/>
    </row>
    <row r="120" spans="2:9" x14ac:dyDescent="0.3">
      <c r="B120" s="10"/>
      <c r="C120" s="105" t="s">
        <v>196</v>
      </c>
      <c r="D120" s="3"/>
      <c r="E120" s="106" t="s">
        <v>20</v>
      </c>
      <c r="F120" s="106"/>
      <c r="G120" s="21"/>
      <c r="H120" s="21"/>
      <c r="I120" s="10"/>
    </row>
    <row r="121" spans="2:9" x14ac:dyDescent="0.3">
      <c r="B121" s="10"/>
      <c r="C121" s="105" t="s">
        <v>197</v>
      </c>
      <c r="D121" s="3"/>
      <c r="E121" s="106" t="s">
        <v>31</v>
      </c>
      <c r="F121" s="106"/>
      <c r="G121" s="113"/>
      <c r="H121" s="113"/>
      <c r="I121" s="10"/>
    </row>
    <row r="122" spans="2:9" x14ac:dyDescent="0.3">
      <c r="B122" s="10"/>
      <c r="C122" s="5" t="s">
        <v>198</v>
      </c>
      <c r="D122" s="3"/>
      <c r="E122" s="106" t="s">
        <v>31</v>
      </c>
      <c r="F122" s="106"/>
      <c r="G122" s="113"/>
      <c r="H122" s="113"/>
      <c r="I122" s="10"/>
    </row>
    <row r="123" spans="2:9" ht="15.6" x14ac:dyDescent="0.3">
      <c r="B123" s="10"/>
      <c r="C123" s="109" t="s">
        <v>32</v>
      </c>
      <c r="D123" s="3"/>
      <c r="E123" s="106"/>
      <c r="F123" s="106"/>
      <c r="G123" s="108">
        <f>G107+G108+G109+G114+G115+G116+G117+G118+G119+G120+G121+G122</f>
        <v>0</v>
      </c>
      <c r="H123" s="108">
        <f>H107+H108+H109+H114+H115+H116+H117+H118+H119+H120+H121+H122</f>
        <v>0</v>
      </c>
      <c r="I123" s="10"/>
    </row>
    <row r="124" spans="2:9" x14ac:dyDescent="0.3">
      <c r="B124" s="10"/>
      <c r="C124" s="5" t="s">
        <v>199</v>
      </c>
      <c r="D124" s="3"/>
      <c r="E124" s="106" t="s">
        <v>20</v>
      </c>
      <c r="F124" s="106"/>
      <c r="G124" s="21"/>
      <c r="H124" s="21"/>
      <c r="I124" s="10"/>
    </row>
    <row r="125" spans="2:9" x14ac:dyDescent="0.3">
      <c r="B125" s="10"/>
      <c r="C125" s="5" t="s">
        <v>200</v>
      </c>
      <c r="D125" s="3"/>
      <c r="E125" s="106" t="s">
        <v>20</v>
      </c>
      <c r="F125" s="106"/>
      <c r="G125" s="21"/>
      <c r="H125" s="21"/>
      <c r="I125" s="10"/>
    </row>
    <row r="126" spans="2:9" ht="15.6" x14ac:dyDescent="0.3">
      <c r="B126" s="10"/>
      <c r="C126" s="109" t="s">
        <v>201</v>
      </c>
      <c r="D126" s="3"/>
      <c r="E126" s="106"/>
      <c r="F126" s="106"/>
      <c r="G126" s="108">
        <f>G123+G124+G125</f>
        <v>0</v>
      </c>
      <c r="H126" s="108">
        <f>H123+H124+H125</f>
        <v>0</v>
      </c>
      <c r="I126" s="10"/>
    </row>
    <row r="127" spans="2:9" x14ac:dyDescent="0.3">
      <c r="B127" s="10"/>
      <c r="C127" s="17"/>
      <c r="D127" s="3"/>
      <c r="E127" s="106"/>
      <c r="F127" s="106"/>
      <c r="G127" s="127"/>
      <c r="H127" s="127"/>
      <c r="I127" s="10"/>
    </row>
    <row r="128" spans="2:9" x14ac:dyDescent="0.3">
      <c r="B128" s="10"/>
      <c r="C128" s="8" t="s">
        <v>33</v>
      </c>
      <c r="D128" s="3"/>
      <c r="E128" s="106"/>
      <c r="F128" s="106"/>
      <c r="G128" s="200" t="str">
        <f>IFERROR(IF(ABS(G72-G82-G87-G91-G94-G97-G98-G126)&gt;1,"ERROR","OK"),"OK")</f>
        <v>OK</v>
      </c>
      <c r="H128" s="200" t="str">
        <f>IFERROR(IF(ABS(H72-H82-H87-H91-H94-H97-H98-H126)&gt;1,"ERROR","OK"),"OK")</f>
        <v>OK</v>
      </c>
      <c r="I128" s="10"/>
    </row>
    <row r="129" spans="2:9" x14ac:dyDescent="0.3">
      <c r="B129" s="10"/>
      <c r="C129" s="10"/>
      <c r="D129" s="10"/>
      <c r="E129" s="10"/>
      <c r="F129" s="10"/>
      <c r="G129" s="10"/>
      <c r="H129" s="10"/>
      <c r="I129" s="10"/>
    </row>
    <row r="131" spans="2:9" x14ac:dyDescent="0.3">
      <c r="B131" s="10"/>
      <c r="C131" s="10"/>
      <c r="D131" s="10"/>
      <c r="E131" s="10"/>
      <c r="F131" s="10"/>
      <c r="G131" s="10"/>
      <c r="H131" s="10"/>
      <c r="I131" s="10"/>
    </row>
    <row r="132" spans="2:9" x14ac:dyDescent="0.3">
      <c r="B132" s="10"/>
      <c r="C132" s="105" t="s">
        <v>202</v>
      </c>
      <c r="D132" s="3"/>
      <c r="E132" s="61"/>
      <c r="F132" s="61"/>
      <c r="G132" s="101" t="s">
        <v>40</v>
      </c>
      <c r="H132" s="101" t="s">
        <v>34</v>
      </c>
      <c r="I132" s="10"/>
    </row>
    <row r="133" spans="2:9" x14ac:dyDescent="0.3">
      <c r="B133" s="10"/>
      <c r="C133" s="4"/>
      <c r="D133" s="3"/>
      <c r="E133" s="106"/>
      <c r="F133" s="106"/>
      <c r="G133" s="3"/>
      <c r="H133" s="3"/>
      <c r="I133" s="10"/>
    </row>
    <row r="134" spans="2:9" x14ac:dyDescent="0.3">
      <c r="B134" s="10"/>
      <c r="C134" s="116" t="s">
        <v>203</v>
      </c>
      <c r="D134" s="3"/>
      <c r="E134" s="106"/>
      <c r="F134" s="106"/>
      <c r="G134" s="132">
        <f>G135+G136-G137+G138</f>
        <v>0</v>
      </c>
      <c r="H134" s="132">
        <f>H135+H136-H137+H138</f>
        <v>0</v>
      </c>
      <c r="I134" s="10"/>
    </row>
    <row r="135" spans="2:9" x14ac:dyDescent="0.3">
      <c r="B135" s="10"/>
      <c r="C135" s="5" t="s">
        <v>204</v>
      </c>
      <c r="D135" s="3"/>
      <c r="E135" s="106" t="s">
        <v>20</v>
      </c>
      <c r="F135" s="106"/>
      <c r="G135" s="21"/>
      <c r="H135" s="21"/>
      <c r="I135" s="10"/>
    </row>
    <row r="136" spans="2:9" x14ac:dyDescent="0.3">
      <c r="B136" s="10"/>
      <c r="C136" s="5" t="s">
        <v>205</v>
      </c>
      <c r="D136" s="3"/>
      <c r="E136" s="106" t="s">
        <v>20</v>
      </c>
      <c r="F136" s="106"/>
      <c r="G136" s="21"/>
      <c r="H136" s="21"/>
      <c r="I136" s="10"/>
    </row>
    <row r="137" spans="2:9" x14ac:dyDescent="0.3">
      <c r="B137" s="10"/>
      <c r="C137" s="5" t="s">
        <v>206</v>
      </c>
      <c r="D137" s="3"/>
      <c r="E137" s="106" t="s">
        <v>20</v>
      </c>
      <c r="F137" s="106"/>
      <c r="G137" s="21"/>
      <c r="H137" s="21"/>
      <c r="I137" s="10"/>
    </row>
    <row r="138" spans="2:9" x14ac:dyDescent="0.3">
      <c r="B138" s="10"/>
      <c r="C138" s="5" t="s">
        <v>207</v>
      </c>
      <c r="D138" s="3"/>
      <c r="E138" s="106" t="s">
        <v>20</v>
      </c>
      <c r="F138" s="106"/>
      <c r="G138" s="21"/>
      <c r="H138" s="21"/>
      <c r="I138" s="10"/>
    </row>
    <row r="139" spans="2:9" x14ac:dyDescent="0.3">
      <c r="B139" s="10"/>
      <c r="C139" s="19" t="s">
        <v>208</v>
      </c>
      <c r="D139" s="3"/>
      <c r="E139" s="106" t="s">
        <v>209</v>
      </c>
      <c r="F139" s="106"/>
      <c r="G139" s="21"/>
      <c r="H139" s="21"/>
      <c r="I139" s="10"/>
    </row>
    <row r="140" spans="2:9" ht="15.75" customHeight="1" x14ac:dyDescent="0.3">
      <c r="B140" s="10"/>
      <c r="C140" s="19" t="s">
        <v>210</v>
      </c>
      <c r="D140" s="3"/>
      <c r="E140" s="106" t="s">
        <v>20</v>
      </c>
      <c r="F140" s="106"/>
      <c r="G140" s="113"/>
      <c r="H140" s="113"/>
      <c r="I140" s="10"/>
    </row>
    <row r="141" spans="2:9" x14ac:dyDescent="0.3">
      <c r="B141" s="10"/>
      <c r="C141" s="19" t="s">
        <v>211</v>
      </c>
      <c r="D141" s="3"/>
      <c r="E141" s="106" t="s">
        <v>20</v>
      </c>
      <c r="F141" s="106"/>
      <c r="G141" s="113"/>
      <c r="H141" s="113"/>
      <c r="I141" s="10"/>
    </row>
    <row r="142" spans="2:9" x14ac:dyDescent="0.3">
      <c r="B142" s="10"/>
      <c r="C142" s="19" t="s">
        <v>212</v>
      </c>
      <c r="D142" s="3"/>
      <c r="E142" s="106" t="s">
        <v>20</v>
      </c>
      <c r="F142" s="106"/>
      <c r="G142" s="113"/>
      <c r="H142" s="113"/>
      <c r="I142" s="10"/>
    </row>
    <row r="143" spans="2:9" x14ac:dyDescent="0.3">
      <c r="B143" s="10"/>
      <c r="C143" s="19" t="s">
        <v>213</v>
      </c>
      <c r="D143" s="3"/>
      <c r="E143" s="106" t="s">
        <v>20</v>
      </c>
      <c r="F143" s="106"/>
      <c r="G143" s="113"/>
      <c r="H143" s="113"/>
      <c r="I143" s="10"/>
    </row>
    <row r="144" spans="2:9" x14ac:dyDescent="0.3">
      <c r="B144" s="10"/>
      <c r="C144" s="19" t="s">
        <v>214</v>
      </c>
      <c r="D144" s="3"/>
      <c r="E144" s="106" t="s">
        <v>20</v>
      </c>
      <c r="F144" s="106"/>
      <c r="G144" s="113"/>
      <c r="H144" s="113"/>
      <c r="I144" s="10"/>
    </row>
    <row r="145" spans="2:9" x14ac:dyDescent="0.3">
      <c r="B145" s="10"/>
      <c r="C145" s="105" t="s">
        <v>215</v>
      </c>
      <c r="D145" s="3"/>
      <c r="E145" s="106"/>
      <c r="F145" s="106"/>
      <c r="G145" s="18">
        <f>G134+G139+G140+G141+G142+G143+G144</f>
        <v>0</v>
      </c>
      <c r="H145" s="18">
        <f>H134+H139+H140+H141+H142+H143+H144</f>
        <v>0</v>
      </c>
      <c r="I145" s="10"/>
    </row>
    <row r="146" spans="2:9" x14ac:dyDescent="0.3">
      <c r="B146" s="10"/>
      <c r="C146" s="19" t="s">
        <v>216</v>
      </c>
      <c r="D146" s="3"/>
      <c r="E146" s="106" t="s">
        <v>20</v>
      </c>
      <c r="F146" s="106"/>
      <c r="G146" s="117"/>
      <c r="H146" s="117"/>
      <c r="I146" s="10"/>
    </row>
    <row r="147" spans="2:9" x14ac:dyDescent="0.3">
      <c r="B147" s="10"/>
      <c r="C147" s="19" t="s">
        <v>217</v>
      </c>
      <c r="D147" s="3"/>
      <c r="E147" s="106" t="s">
        <v>20</v>
      </c>
      <c r="F147" s="106"/>
      <c r="G147" s="113"/>
      <c r="H147" s="113"/>
      <c r="I147" s="10"/>
    </row>
    <row r="148" spans="2:9" x14ac:dyDescent="0.3">
      <c r="B148" s="10"/>
      <c r="C148" s="19" t="s">
        <v>218</v>
      </c>
      <c r="D148" s="3"/>
      <c r="E148" s="106" t="s">
        <v>20</v>
      </c>
      <c r="F148" s="106"/>
      <c r="G148" s="113"/>
      <c r="H148" s="113"/>
      <c r="I148" s="10"/>
    </row>
    <row r="149" spans="2:9" x14ac:dyDescent="0.3">
      <c r="B149" s="10"/>
      <c r="C149" s="19" t="s">
        <v>219</v>
      </c>
      <c r="D149" s="3"/>
      <c r="E149" s="106" t="s">
        <v>20</v>
      </c>
      <c r="F149" s="106"/>
      <c r="G149" s="113"/>
      <c r="H149" s="113"/>
      <c r="I149" s="10"/>
    </row>
    <row r="150" spans="2:9" x14ac:dyDescent="0.3">
      <c r="B150" s="10"/>
      <c r="C150" s="19" t="s">
        <v>254</v>
      </c>
      <c r="D150" s="3"/>
      <c r="E150" s="106" t="s">
        <v>20</v>
      </c>
      <c r="F150" s="106"/>
      <c r="G150" s="113"/>
      <c r="H150" s="113"/>
      <c r="I150" s="10"/>
    </row>
    <row r="151" spans="2:9" x14ac:dyDescent="0.3">
      <c r="B151" s="10"/>
      <c r="C151" s="19" t="s">
        <v>220</v>
      </c>
      <c r="D151" s="3"/>
      <c r="E151" s="106"/>
      <c r="F151" s="106"/>
      <c r="G151" s="129">
        <f>G152+G153</f>
        <v>0</v>
      </c>
      <c r="H151" s="129">
        <f>H152+H153</f>
        <v>0</v>
      </c>
      <c r="I151" s="10"/>
    </row>
    <row r="152" spans="2:9" x14ac:dyDescent="0.3">
      <c r="B152" s="10"/>
      <c r="C152" s="12" t="s">
        <v>221</v>
      </c>
      <c r="D152" s="3"/>
      <c r="E152" s="106" t="s">
        <v>20</v>
      </c>
      <c r="F152" s="106"/>
      <c r="G152" s="113"/>
      <c r="H152" s="113"/>
      <c r="I152" s="10"/>
    </row>
    <row r="153" spans="2:9" x14ac:dyDescent="0.3">
      <c r="B153" s="10"/>
      <c r="C153" s="12" t="s">
        <v>222</v>
      </c>
      <c r="D153" s="3"/>
      <c r="E153" s="106" t="s">
        <v>20</v>
      </c>
      <c r="F153" s="106"/>
      <c r="G153" s="113"/>
      <c r="H153" s="113"/>
      <c r="I153" s="10"/>
    </row>
    <row r="154" spans="2:9" ht="27.6" x14ac:dyDescent="0.3">
      <c r="B154" s="10"/>
      <c r="C154" s="19" t="s">
        <v>223</v>
      </c>
      <c r="D154" s="3"/>
      <c r="E154" s="106"/>
      <c r="F154" s="106"/>
      <c r="G154" s="129">
        <f>G155-G156</f>
        <v>0</v>
      </c>
      <c r="H154" s="129">
        <f>H155-H156</f>
        <v>0</v>
      </c>
      <c r="I154" s="10"/>
    </row>
    <row r="155" spans="2:9" x14ac:dyDescent="0.3">
      <c r="B155" s="10"/>
      <c r="C155" s="12" t="s">
        <v>224</v>
      </c>
      <c r="D155" s="3"/>
      <c r="E155" s="106" t="s">
        <v>20</v>
      </c>
      <c r="F155" s="106"/>
      <c r="G155" s="113"/>
      <c r="H155" s="113"/>
      <c r="I155" s="10"/>
    </row>
    <row r="156" spans="2:9" x14ac:dyDescent="0.3">
      <c r="B156" s="10"/>
      <c r="C156" s="12" t="s">
        <v>225</v>
      </c>
      <c r="D156" s="3"/>
      <c r="E156" s="106" t="s">
        <v>20</v>
      </c>
      <c r="F156" s="106"/>
      <c r="G156" s="113"/>
      <c r="H156" s="113"/>
      <c r="I156" s="10"/>
    </row>
    <row r="157" spans="2:9" x14ac:dyDescent="0.3">
      <c r="B157" s="10"/>
      <c r="C157" s="19" t="s">
        <v>226</v>
      </c>
      <c r="D157" s="3"/>
      <c r="E157" s="106"/>
      <c r="F157" s="106"/>
      <c r="G157" s="129">
        <f>G158-G159</f>
        <v>0</v>
      </c>
      <c r="H157" s="129">
        <f>H158-H159</f>
        <v>0</v>
      </c>
      <c r="I157" s="10"/>
    </row>
    <row r="158" spans="2:9" x14ac:dyDescent="0.3">
      <c r="B158" s="10"/>
      <c r="C158" s="12" t="s">
        <v>227</v>
      </c>
      <c r="D158" s="3"/>
      <c r="E158" s="106" t="s">
        <v>20</v>
      </c>
      <c r="F158" s="106"/>
      <c r="G158" s="113"/>
      <c r="H158" s="113"/>
      <c r="I158" s="10"/>
    </row>
    <row r="159" spans="2:9" x14ac:dyDescent="0.3">
      <c r="B159" s="10"/>
      <c r="C159" s="12" t="s">
        <v>228</v>
      </c>
      <c r="D159" s="3"/>
      <c r="E159" s="106" t="s">
        <v>20</v>
      </c>
      <c r="F159" s="106"/>
      <c r="G159" s="113"/>
      <c r="H159" s="113"/>
      <c r="I159" s="10"/>
    </row>
    <row r="160" spans="2:9" x14ac:dyDescent="0.3">
      <c r="B160" s="10"/>
      <c r="C160" s="19" t="s">
        <v>229</v>
      </c>
      <c r="D160" s="3"/>
      <c r="E160" s="106"/>
      <c r="F160" s="106"/>
      <c r="G160" s="129">
        <f>G161+G162+G163+G164+G165+G166</f>
        <v>0</v>
      </c>
      <c r="H160" s="129">
        <f>H161+H162+H163+H164+H165+H166</f>
        <v>0</v>
      </c>
      <c r="I160" s="10"/>
    </row>
    <row r="161" spans="2:9" x14ac:dyDescent="0.3">
      <c r="B161" s="10"/>
      <c r="C161" s="12" t="s">
        <v>230</v>
      </c>
      <c r="D161" s="3"/>
      <c r="E161" s="106" t="s">
        <v>20</v>
      </c>
      <c r="F161" s="106"/>
      <c r="G161" s="113"/>
      <c r="H161" s="113"/>
      <c r="I161" s="10"/>
    </row>
    <row r="162" spans="2:9" ht="41.4" x14ac:dyDescent="0.3">
      <c r="B162" s="10"/>
      <c r="C162" s="12" t="s">
        <v>231</v>
      </c>
      <c r="D162" s="3"/>
      <c r="E162" s="106" t="s">
        <v>20</v>
      </c>
      <c r="F162" s="106"/>
      <c r="G162" s="113"/>
      <c r="H162" s="113"/>
      <c r="I162" s="10"/>
    </row>
    <row r="163" spans="2:9" x14ac:dyDescent="0.3">
      <c r="B163" s="10"/>
      <c r="C163" s="12" t="s">
        <v>232</v>
      </c>
      <c r="D163" s="3"/>
      <c r="E163" s="106" t="s">
        <v>20</v>
      </c>
      <c r="F163" s="106"/>
      <c r="G163" s="113"/>
      <c r="H163" s="113"/>
      <c r="I163" s="10"/>
    </row>
    <row r="164" spans="2:9" x14ac:dyDescent="0.3">
      <c r="B164" s="10"/>
      <c r="C164" s="12" t="s">
        <v>233</v>
      </c>
      <c r="D164" s="3"/>
      <c r="E164" s="106" t="s">
        <v>20</v>
      </c>
      <c r="F164" s="106"/>
      <c r="G164" s="113"/>
      <c r="H164" s="113"/>
      <c r="I164" s="10"/>
    </row>
    <row r="165" spans="2:9" x14ac:dyDescent="0.3">
      <c r="B165" s="10"/>
      <c r="C165" s="12" t="s">
        <v>234</v>
      </c>
      <c r="D165" s="3"/>
      <c r="E165" s="106" t="s">
        <v>20</v>
      </c>
      <c r="F165" s="106"/>
      <c r="G165" s="113"/>
      <c r="H165" s="113"/>
      <c r="I165" s="10"/>
    </row>
    <row r="166" spans="2:9" x14ac:dyDescent="0.3">
      <c r="B166" s="10"/>
      <c r="C166" s="12" t="s">
        <v>235</v>
      </c>
      <c r="D166" s="3"/>
      <c r="E166" s="106" t="s">
        <v>20</v>
      </c>
      <c r="F166" s="106"/>
      <c r="G166" s="113"/>
      <c r="H166" s="113"/>
      <c r="I166" s="10"/>
    </row>
    <row r="167" spans="2:9" x14ac:dyDescent="0.3">
      <c r="B167" s="10"/>
      <c r="C167" s="12" t="s">
        <v>236</v>
      </c>
      <c r="D167" s="3"/>
      <c r="E167" s="106" t="s">
        <v>20</v>
      </c>
      <c r="F167" s="106"/>
      <c r="G167" s="129">
        <f>G168-G169</f>
        <v>0</v>
      </c>
      <c r="H167" s="129">
        <f>H168-H169</f>
        <v>0</v>
      </c>
      <c r="I167" s="10"/>
    </row>
    <row r="168" spans="2:9" x14ac:dyDescent="0.3">
      <c r="B168" s="10"/>
      <c r="C168" s="12" t="s">
        <v>238</v>
      </c>
      <c r="D168" s="3"/>
      <c r="E168" s="106" t="s">
        <v>20</v>
      </c>
      <c r="F168" s="106"/>
      <c r="G168" s="113"/>
      <c r="H168" s="113"/>
      <c r="I168" s="10"/>
    </row>
    <row r="169" spans="2:9" x14ac:dyDescent="0.3">
      <c r="B169" s="10"/>
      <c r="C169" s="12" t="s">
        <v>237</v>
      </c>
      <c r="D169" s="3"/>
      <c r="E169" s="106" t="s">
        <v>20</v>
      </c>
      <c r="F169" s="106"/>
      <c r="G169" s="113"/>
      <c r="H169" s="113"/>
      <c r="I169" s="10"/>
    </row>
    <row r="170" spans="2:9" x14ac:dyDescent="0.3">
      <c r="B170" s="10"/>
      <c r="C170" s="105" t="s">
        <v>239</v>
      </c>
      <c r="D170" s="3"/>
      <c r="E170" s="106"/>
      <c r="F170" s="106"/>
      <c r="G170" s="18">
        <f>G146+G147+G148+G149-G150+G151+G154+G157+G160+G167</f>
        <v>0</v>
      </c>
      <c r="H170" s="18">
        <f>H146+H147+H148+H149-H150+H151+H154+H157+H160+H167</f>
        <v>0</v>
      </c>
      <c r="I170" s="10"/>
    </row>
    <row r="171" spans="2:9" x14ac:dyDescent="0.3">
      <c r="B171" s="10"/>
      <c r="C171" s="105" t="s">
        <v>240</v>
      </c>
      <c r="D171" s="3"/>
      <c r="E171" s="106"/>
      <c r="F171" s="106"/>
      <c r="G171" s="18"/>
      <c r="H171" s="18"/>
      <c r="I171" s="10"/>
    </row>
    <row r="172" spans="2:9" x14ac:dyDescent="0.3">
      <c r="B172" s="10"/>
      <c r="C172" s="15" t="s">
        <v>241</v>
      </c>
      <c r="D172" s="3"/>
      <c r="E172" s="106"/>
      <c r="F172" s="106"/>
      <c r="G172" s="18">
        <f>IF((G145-G170)&gt;0,G145-G170,0)</f>
        <v>0</v>
      </c>
      <c r="H172" s="18">
        <f>IF((H145-H170)&gt;0,H145-H170,0)</f>
        <v>0</v>
      </c>
      <c r="I172" s="10"/>
    </row>
    <row r="173" spans="2:9" x14ac:dyDescent="0.3">
      <c r="B173" s="10"/>
      <c r="C173" s="15" t="s">
        <v>242</v>
      </c>
      <c r="D173" s="3"/>
      <c r="E173" s="106"/>
      <c r="F173" s="106"/>
      <c r="G173" s="18">
        <f>IF((G145-G170)&lt;0,G170-G145,0)</f>
        <v>0</v>
      </c>
      <c r="H173" s="18">
        <f>IF((H145-H170)&lt;0,H170-H145,0)</f>
        <v>0</v>
      </c>
      <c r="I173" s="10"/>
    </row>
    <row r="174" spans="2:9" x14ac:dyDescent="0.3">
      <c r="B174" s="10"/>
      <c r="C174" s="19" t="s">
        <v>243</v>
      </c>
      <c r="D174" s="3"/>
      <c r="E174" s="106" t="s">
        <v>20</v>
      </c>
      <c r="F174" s="106"/>
      <c r="G174" s="117"/>
      <c r="H174" s="117"/>
      <c r="I174" s="10"/>
    </row>
    <row r="175" spans="2:9" x14ac:dyDescent="0.3">
      <c r="B175" s="10"/>
      <c r="C175" s="19" t="s">
        <v>244</v>
      </c>
      <c r="D175" s="3"/>
      <c r="E175" s="106" t="s">
        <v>20</v>
      </c>
      <c r="F175" s="106"/>
      <c r="G175" s="113"/>
      <c r="H175" s="113"/>
      <c r="I175" s="10"/>
    </row>
    <row r="176" spans="2:9" ht="27.6" x14ac:dyDescent="0.3">
      <c r="B176" s="10"/>
      <c r="C176" s="19" t="s">
        <v>245</v>
      </c>
      <c r="D176" s="3"/>
      <c r="E176" s="106" t="s">
        <v>20</v>
      </c>
      <c r="F176" s="106"/>
      <c r="G176" s="113"/>
      <c r="H176" s="113"/>
      <c r="I176" s="10"/>
    </row>
    <row r="177" spans="2:9" x14ac:dyDescent="0.3">
      <c r="B177" s="10"/>
      <c r="C177" s="19" t="s">
        <v>246</v>
      </c>
      <c r="D177" s="3"/>
      <c r="E177" s="106" t="s">
        <v>20</v>
      </c>
      <c r="F177" s="106"/>
      <c r="G177" s="113"/>
      <c r="H177" s="113"/>
      <c r="I177" s="10"/>
    </row>
    <row r="178" spans="2:9" x14ac:dyDescent="0.3">
      <c r="B178" s="10"/>
      <c r="C178" s="105" t="s">
        <v>247</v>
      </c>
      <c r="D178" s="3"/>
      <c r="E178" s="106"/>
      <c r="F178" s="106"/>
      <c r="G178" s="18">
        <f>G174+G175+G176+G177</f>
        <v>0</v>
      </c>
      <c r="H178" s="18">
        <f>H174+H175+H176+H177</f>
        <v>0</v>
      </c>
      <c r="I178" s="10"/>
    </row>
    <row r="179" spans="2:9" ht="27.6" x14ac:dyDescent="0.3">
      <c r="B179" s="10"/>
      <c r="C179" s="19" t="s">
        <v>248</v>
      </c>
      <c r="D179" s="3"/>
      <c r="E179" s="106" t="s">
        <v>20</v>
      </c>
      <c r="F179" s="106"/>
      <c r="G179" s="130">
        <f>G180-G181</f>
        <v>0</v>
      </c>
      <c r="H179" s="130">
        <f>H180-H181</f>
        <v>0</v>
      </c>
      <c r="I179" s="10"/>
    </row>
    <row r="180" spans="2:9" x14ac:dyDescent="0.3">
      <c r="B180" s="10"/>
      <c r="C180" s="12" t="s">
        <v>238</v>
      </c>
      <c r="D180" s="3"/>
      <c r="E180" s="106" t="s">
        <v>20</v>
      </c>
      <c r="F180" s="106"/>
      <c r="G180" s="113"/>
      <c r="H180" s="113"/>
      <c r="I180" s="10"/>
    </row>
    <row r="181" spans="2:9" x14ac:dyDescent="0.3">
      <c r="B181" s="10"/>
      <c r="C181" s="12" t="s">
        <v>237</v>
      </c>
      <c r="D181" s="3"/>
      <c r="E181" s="106" t="s">
        <v>20</v>
      </c>
      <c r="F181" s="106"/>
      <c r="G181" s="113"/>
      <c r="H181" s="113"/>
      <c r="I181" s="10"/>
    </row>
    <row r="182" spans="2:9" x14ac:dyDescent="0.3">
      <c r="B182" s="10"/>
      <c r="C182" s="19" t="s">
        <v>249</v>
      </c>
      <c r="D182" s="3"/>
      <c r="E182" s="106" t="s">
        <v>20</v>
      </c>
      <c r="F182" s="106"/>
      <c r="G182" s="113"/>
      <c r="H182" s="113"/>
      <c r="I182" s="10"/>
    </row>
    <row r="183" spans="2:9" x14ac:dyDescent="0.3">
      <c r="B183" s="10"/>
      <c r="C183" s="19" t="s">
        <v>255</v>
      </c>
      <c r="D183" s="3"/>
      <c r="E183" s="106" t="s">
        <v>20</v>
      </c>
      <c r="F183" s="106"/>
      <c r="G183" s="113"/>
      <c r="H183" s="113"/>
      <c r="I183" s="10"/>
    </row>
    <row r="184" spans="2:9" x14ac:dyDescent="0.3">
      <c r="B184" s="10"/>
      <c r="C184" s="105" t="s">
        <v>250</v>
      </c>
      <c r="D184" s="3"/>
      <c r="E184" s="106"/>
      <c r="F184" s="106"/>
      <c r="G184" s="18">
        <f>G179+G182+G183</f>
        <v>0</v>
      </c>
      <c r="H184" s="18">
        <f>H179+H182+H183</f>
        <v>0</v>
      </c>
      <c r="I184" s="10"/>
    </row>
    <row r="185" spans="2:9" x14ac:dyDescent="0.3">
      <c r="B185" s="10"/>
      <c r="C185" s="105" t="s">
        <v>251</v>
      </c>
      <c r="D185" s="3"/>
      <c r="E185" s="106"/>
      <c r="F185" s="106"/>
      <c r="G185" s="18"/>
      <c r="H185" s="18"/>
      <c r="I185" s="10"/>
    </row>
    <row r="186" spans="2:9" x14ac:dyDescent="0.3">
      <c r="B186" s="10"/>
      <c r="C186" s="15" t="s">
        <v>241</v>
      </c>
      <c r="D186" s="3"/>
      <c r="E186" s="106"/>
      <c r="F186" s="106"/>
      <c r="G186" s="18">
        <f>IF((G178-G184)&gt;0,G178-G184,0)</f>
        <v>0</v>
      </c>
      <c r="H186" s="18">
        <f>IF((H178-H184)&gt;0,H178-H184,0)</f>
        <v>0</v>
      </c>
      <c r="I186" s="10"/>
    </row>
    <row r="187" spans="2:9" x14ac:dyDescent="0.3">
      <c r="B187" s="10"/>
      <c r="C187" s="15" t="s">
        <v>242</v>
      </c>
      <c r="D187" s="3"/>
      <c r="E187" s="106"/>
      <c r="F187" s="106"/>
      <c r="G187" s="18">
        <f>IF((G178-G184)&lt;0,G184-G178,0)</f>
        <v>0</v>
      </c>
      <c r="H187" s="18">
        <f>IF((H178-H184)&lt;0,H184-H178,0)</f>
        <v>0</v>
      </c>
      <c r="I187" s="10"/>
    </row>
    <row r="188" spans="2:9" x14ac:dyDescent="0.3">
      <c r="B188" s="10"/>
      <c r="C188" s="105" t="s">
        <v>252</v>
      </c>
      <c r="D188" s="3"/>
      <c r="E188" s="106"/>
      <c r="F188" s="106"/>
      <c r="G188" s="18">
        <f>G145+G178</f>
        <v>0</v>
      </c>
      <c r="H188" s="18">
        <f>H145+H178</f>
        <v>0</v>
      </c>
      <c r="I188" s="10"/>
    </row>
    <row r="189" spans="2:9" x14ac:dyDescent="0.3">
      <c r="B189" s="10"/>
      <c r="C189" s="105" t="s">
        <v>253</v>
      </c>
      <c r="D189" s="3"/>
      <c r="E189" s="106"/>
      <c r="F189" s="106"/>
      <c r="G189" s="18">
        <f>G170+G184</f>
        <v>0</v>
      </c>
      <c r="H189" s="18">
        <f>H170+H184</f>
        <v>0</v>
      </c>
      <c r="I189" s="10"/>
    </row>
    <row r="190" spans="2:9" x14ac:dyDescent="0.3">
      <c r="B190" s="10"/>
      <c r="C190" s="105" t="s">
        <v>256</v>
      </c>
      <c r="D190" s="3"/>
      <c r="E190" s="106"/>
      <c r="F190" s="106"/>
      <c r="G190" s="18"/>
      <c r="H190" s="18"/>
      <c r="I190" s="10"/>
    </row>
    <row r="191" spans="2:9" x14ac:dyDescent="0.3">
      <c r="B191" s="10"/>
      <c r="C191" s="15" t="s">
        <v>241</v>
      </c>
      <c r="D191" s="3"/>
      <c r="E191" s="106"/>
      <c r="F191" s="106"/>
      <c r="G191" s="18">
        <f>IF((G188-G189)&gt;0,G188-G189,0)</f>
        <v>0</v>
      </c>
      <c r="H191" s="18">
        <f>IF((H188-H189)&gt;0,H188-H189,0)</f>
        <v>0</v>
      </c>
      <c r="I191" s="10"/>
    </row>
    <row r="192" spans="2:9" x14ac:dyDescent="0.3">
      <c r="B192" s="10"/>
      <c r="C192" s="15" t="s">
        <v>242</v>
      </c>
      <c r="D192" s="3"/>
      <c r="E192" s="106"/>
      <c r="F192" s="106"/>
      <c r="G192" s="18">
        <f>IF((G188-G189)&lt;0,G189-G188,0)</f>
        <v>0</v>
      </c>
      <c r="H192" s="18">
        <f>IF((H188-H189)&lt;0,H189-H188,0)</f>
        <v>0</v>
      </c>
      <c r="I192" s="10"/>
    </row>
    <row r="193" spans="2:9" x14ac:dyDescent="0.3">
      <c r="B193" s="10"/>
      <c r="C193" s="19" t="s">
        <v>257</v>
      </c>
      <c r="D193" s="3"/>
      <c r="E193" s="106" t="s">
        <v>20</v>
      </c>
      <c r="F193" s="106"/>
      <c r="G193" s="117"/>
      <c r="H193" s="117"/>
      <c r="I193" s="10"/>
    </row>
    <row r="194" spans="2:9" x14ac:dyDescent="0.3">
      <c r="B194" s="10"/>
      <c r="C194" s="19" t="s">
        <v>259</v>
      </c>
      <c r="D194" s="3"/>
      <c r="E194" s="106" t="s">
        <v>20</v>
      </c>
      <c r="F194" s="106"/>
      <c r="G194" s="21"/>
      <c r="H194" s="21"/>
      <c r="I194" s="10"/>
    </row>
    <row r="195" spans="2:9" x14ac:dyDescent="0.3">
      <c r="B195" s="10"/>
      <c r="C195" s="19" t="s">
        <v>258</v>
      </c>
      <c r="D195" s="3"/>
      <c r="E195" s="106" t="s">
        <v>20</v>
      </c>
      <c r="F195" s="106"/>
      <c r="G195" s="117"/>
      <c r="H195" s="117"/>
      <c r="I195" s="10"/>
    </row>
    <row r="196" spans="2:9" ht="27.6" x14ac:dyDescent="0.3">
      <c r="B196" s="10"/>
      <c r="C196" s="105" t="s">
        <v>260</v>
      </c>
      <c r="D196" s="3"/>
      <c r="E196" s="106"/>
      <c r="F196" s="106"/>
      <c r="G196" s="203"/>
      <c r="H196" s="203"/>
      <c r="I196" s="10"/>
    </row>
    <row r="197" spans="2:9" x14ac:dyDescent="0.3">
      <c r="B197" s="10"/>
      <c r="C197" s="15" t="s">
        <v>241</v>
      </c>
      <c r="D197" s="3"/>
      <c r="E197" s="106"/>
      <c r="F197" s="106"/>
      <c r="G197" s="18">
        <f>IF((G191-G192-G193-G194-G195)&gt;0,G191-G192-G193-G194-G195,0)</f>
        <v>0</v>
      </c>
      <c r="H197" s="18">
        <f>IF((H191-H192-H193-H194-H195)&gt;0,H191-H192-H193-H194-H195,0)</f>
        <v>0</v>
      </c>
      <c r="I197" s="10"/>
    </row>
    <row r="198" spans="2:9" x14ac:dyDescent="0.3">
      <c r="B198" s="10"/>
      <c r="C198" s="15" t="s">
        <v>242</v>
      </c>
      <c r="D198" s="3"/>
      <c r="E198" s="106"/>
      <c r="F198" s="106"/>
      <c r="G198" s="18">
        <f>IF((G192+G193+G194+G195-G191)&gt;0,G192+G193+G194+G195-G191,0)</f>
        <v>0</v>
      </c>
      <c r="H198" s="18">
        <f>IF((H192+H193+H194+H195-H191)&gt;0,H192+H193+H194+H195-H191,0)</f>
        <v>0</v>
      </c>
      <c r="I198" s="10"/>
    </row>
    <row r="199" spans="2:9" x14ac:dyDescent="0.3">
      <c r="B199" s="10"/>
      <c r="C199" s="17"/>
      <c r="D199" s="3"/>
      <c r="E199" s="106"/>
      <c r="F199" s="106"/>
      <c r="G199" s="127"/>
      <c r="H199" s="127"/>
      <c r="I199" s="10"/>
    </row>
  </sheetData>
  <sheetProtection algorithmName="SHA-512" hashValue="EbpNNfGzXPwbnsLPA2zWGY3GsYkNENFvg8bWM804SdT+YWdwqZJsCioDX7Kx9kwSXo3fngUjtfVHc7C3ePu2mQ==" saltValue="qNXGgJlbA7u4aHNRCEA4AA==" spinCount="100000" sheet="1" objects="1" scenarios="1" formatCells="0" formatColumns="0" formatRows="0" insertColumns="0" insertRows="0"/>
  <mergeCells count="2">
    <mergeCell ref="L5:M5"/>
    <mergeCell ref="L6:M6"/>
  </mergeCells>
  <conditionalFormatting sqref="G128:H128">
    <cfRule type="cellIs" dxfId="28" priority="1" operator="equal">
      <formula>"ERROR"</formula>
    </cfRule>
    <cfRule type="cellIs" dxfId="27" priority="2" operator="equal">
      <formula>"OK"</formula>
    </cfRule>
  </conditionalFormatting>
  <dataValidations count="1">
    <dataValidation type="list" allowBlank="1" showInputMessage="1" showErrorMessage="1" sqref="H5" xr:uid="{B05BFEBA-E68D-4D14-970C-4A74B5807C8C}">
      <formula1>$K$5:$K$6</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A44E4-28C9-4FBB-A251-B1A41C77630D}">
  <dimension ref="B2:I37"/>
  <sheetViews>
    <sheetView zoomScale="136" zoomScaleNormal="136" workbookViewId="0">
      <selection activeCell="E32" sqref="E32:H32"/>
    </sheetView>
  </sheetViews>
  <sheetFormatPr defaultColWidth="8.88671875" defaultRowHeight="14.4" x14ac:dyDescent="0.3"/>
  <cols>
    <col min="1" max="1" width="8.88671875" style="206"/>
    <col min="2" max="2" width="6.6640625" style="206" customWidth="1"/>
    <col min="3" max="3" width="5.109375" style="206" customWidth="1"/>
    <col min="4" max="4" width="32" style="206" customWidth="1"/>
    <col min="5" max="5" width="7.6640625" style="206" customWidth="1"/>
    <col min="6" max="6" width="9" style="206" customWidth="1"/>
    <col min="7" max="7" width="11.5546875" style="206" customWidth="1"/>
    <col min="8" max="8" width="15.33203125" style="206" customWidth="1"/>
    <col min="9" max="9" width="9.44140625" style="206" customWidth="1"/>
    <col min="10" max="16384" width="8.88671875" style="206"/>
  </cols>
  <sheetData>
    <row r="2" spans="2:9" ht="15" thickBot="1" x14ac:dyDescent="0.35">
      <c r="B2" s="205"/>
      <c r="C2" s="205"/>
      <c r="D2" s="205"/>
      <c r="E2" s="205"/>
      <c r="F2" s="205"/>
      <c r="G2" s="205"/>
      <c r="H2" s="205"/>
      <c r="I2" s="205"/>
    </row>
    <row r="3" spans="2:9" x14ac:dyDescent="0.3">
      <c r="B3" s="205"/>
      <c r="C3" s="357" t="str">
        <f>'0-Instructiuni'!C3</f>
        <v>PROGRAMUL REGIONAL NORD-VEST 2021-2027</v>
      </c>
      <c r="D3" s="358"/>
      <c r="E3" s="358"/>
      <c r="F3" s="358"/>
      <c r="G3" s="358"/>
      <c r="H3" s="359"/>
      <c r="I3" s="205"/>
    </row>
    <row r="4" spans="2:9" ht="16.5" customHeight="1" x14ac:dyDescent="0.3">
      <c r="B4" s="205"/>
      <c r="C4" s="360" t="str">
        <f>'0-Instructiuni'!C4</f>
        <v>PRIORITATEA 1: O regiune competitivă prin inovare, digitalizare și întreprinderi dinamice</v>
      </c>
      <c r="D4" s="361"/>
      <c r="E4" s="361"/>
      <c r="F4" s="361"/>
      <c r="G4" s="361"/>
      <c r="H4" s="362"/>
      <c r="I4" s="205"/>
    </row>
    <row r="5" spans="2:9" ht="24.6" customHeight="1" x14ac:dyDescent="0.3">
      <c r="B5" s="205"/>
      <c r="C5" s="360" t="str">
        <f>'0-Instructiuni'!C5</f>
        <v>OBIECTIV SPECIFIC 1.1: Dezvoltarea și sporirea capacităților de cercetare și inovare și adoptarea tehnologiilor avansate</v>
      </c>
      <c r="D5" s="361"/>
      <c r="E5" s="361"/>
      <c r="F5" s="361"/>
      <c r="G5" s="361"/>
      <c r="H5" s="362"/>
      <c r="I5" s="205"/>
    </row>
    <row r="6" spans="2:9" ht="16.2" customHeight="1" thickBot="1" x14ac:dyDescent="0.35">
      <c r="B6" s="205"/>
      <c r="C6" s="363" t="str">
        <f>'0-Instructiuni'!C6</f>
        <v>Apel de proiecte nr. PRNV/2023/111/1</v>
      </c>
      <c r="D6" s="364"/>
      <c r="E6" s="364"/>
      <c r="F6" s="364"/>
      <c r="G6" s="364"/>
      <c r="H6" s="365"/>
      <c r="I6" s="205"/>
    </row>
    <row r="7" spans="2:9" x14ac:dyDescent="0.3">
      <c r="B7" s="205"/>
      <c r="C7" s="205"/>
      <c r="D7" s="205"/>
      <c r="E7" s="205"/>
      <c r="F7" s="205"/>
      <c r="G7" s="205"/>
      <c r="H7" s="205"/>
      <c r="I7" s="205"/>
    </row>
    <row r="9" spans="2:9" x14ac:dyDescent="0.3">
      <c r="B9" s="205"/>
      <c r="C9" s="205"/>
      <c r="D9" s="205"/>
      <c r="E9" s="205"/>
      <c r="F9" s="205"/>
      <c r="G9" s="205"/>
      <c r="H9" s="205"/>
      <c r="I9" s="205"/>
    </row>
    <row r="10" spans="2:9" ht="14.4" customHeight="1" x14ac:dyDescent="0.3">
      <c r="B10" s="205"/>
      <c r="C10" s="366" t="s">
        <v>0</v>
      </c>
      <c r="D10" s="366"/>
      <c r="E10" s="366"/>
      <c r="F10" s="366"/>
      <c r="G10" s="366"/>
      <c r="H10" s="366"/>
      <c r="I10" s="205"/>
    </row>
    <row r="11" spans="2:9" ht="51" customHeight="1" x14ac:dyDescent="0.3">
      <c r="B11" s="205"/>
      <c r="C11" s="366" t="s">
        <v>1</v>
      </c>
      <c r="D11" s="366"/>
      <c r="E11" s="366"/>
      <c r="F11" s="366"/>
      <c r="G11" s="366"/>
      <c r="H11" s="366"/>
      <c r="I11" s="205"/>
    </row>
    <row r="12" spans="2:9" ht="10.95" customHeight="1" x14ac:dyDescent="0.3">
      <c r="B12" s="205"/>
      <c r="C12" s="207"/>
      <c r="D12" s="207"/>
      <c r="E12" s="207"/>
      <c r="F12" s="207"/>
      <c r="G12" s="207"/>
      <c r="H12" s="207"/>
      <c r="I12" s="205"/>
    </row>
    <row r="13" spans="2:9" ht="16.2" customHeight="1" x14ac:dyDescent="0.3">
      <c r="B13" s="205"/>
      <c r="C13" s="367" t="s">
        <v>2</v>
      </c>
      <c r="D13" s="367"/>
      <c r="E13" s="367"/>
      <c r="F13" s="367"/>
      <c r="G13" s="367"/>
      <c r="H13" s="367"/>
      <c r="I13" s="205"/>
    </row>
    <row r="14" spans="2:9" ht="11.4" customHeight="1" x14ac:dyDescent="0.3">
      <c r="B14" s="205"/>
      <c r="C14" s="209"/>
      <c r="D14" s="209"/>
      <c r="E14" s="209"/>
      <c r="F14" s="209"/>
      <c r="G14" s="209"/>
      <c r="H14" s="209"/>
      <c r="I14" s="205"/>
    </row>
    <row r="15" spans="2:9" ht="56.4" customHeight="1" x14ac:dyDescent="0.3">
      <c r="B15" s="205"/>
      <c r="C15" s="210" t="s">
        <v>3</v>
      </c>
      <c r="D15" s="342" t="s">
        <v>4</v>
      </c>
      <c r="E15" s="342"/>
      <c r="F15" s="342"/>
      <c r="G15" s="342"/>
      <c r="H15" s="343"/>
      <c r="I15" s="205"/>
    </row>
    <row r="16" spans="2:9" ht="14.4" customHeight="1" x14ac:dyDescent="0.3">
      <c r="B16" s="205"/>
      <c r="C16" s="211"/>
      <c r="D16" s="208"/>
      <c r="E16" s="208"/>
      <c r="F16" s="208"/>
      <c r="G16" s="208"/>
      <c r="H16" s="212"/>
      <c r="I16" s="205"/>
    </row>
    <row r="17" spans="2:9" ht="14.4" customHeight="1" x14ac:dyDescent="0.3">
      <c r="B17" s="205"/>
      <c r="C17" s="213" t="s">
        <v>5</v>
      </c>
      <c r="D17" s="344" t="s">
        <v>6</v>
      </c>
      <c r="E17" s="344"/>
      <c r="F17" s="344"/>
      <c r="G17" s="344"/>
      <c r="H17" s="345"/>
      <c r="I17" s="205"/>
    </row>
    <row r="18" spans="2:9" ht="14.4" customHeight="1" x14ac:dyDescent="0.3">
      <c r="B18" s="205"/>
      <c r="C18" s="213"/>
      <c r="D18" s="346" t="s">
        <v>7</v>
      </c>
      <c r="E18" s="346"/>
      <c r="F18" s="346"/>
      <c r="G18" s="346"/>
      <c r="H18" s="215">
        <f>'1-Bilant_Lider'!H118+'1-Bilant_Lider'!H119</f>
        <v>0</v>
      </c>
      <c r="I18" s="205"/>
    </row>
    <row r="19" spans="2:9" ht="18.600000000000001" customHeight="1" x14ac:dyDescent="0.3">
      <c r="B19" s="205"/>
      <c r="C19" s="213"/>
      <c r="D19" s="346" t="s">
        <v>8</v>
      </c>
      <c r="E19" s="346"/>
      <c r="F19" s="346"/>
      <c r="G19" s="346"/>
      <c r="H19" s="215">
        <f>'1-Bilant_Lider'!H120+'1-Bilant_Lider'!H121</f>
        <v>0</v>
      </c>
      <c r="I19" s="205"/>
    </row>
    <row r="20" spans="2:9" ht="14.4" customHeight="1" x14ac:dyDescent="0.3">
      <c r="B20" s="205"/>
      <c r="C20" s="213"/>
      <c r="D20" s="347" t="s">
        <v>9</v>
      </c>
      <c r="E20" s="347"/>
      <c r="F20" s="347"/>
      <c r="G20" s="347"/>
      <c r="H20" s="217">
        <f>H18+H19</f>
        <v>0</v>
      </c>
      <c r="I20" s="205"/>
    </row>
    <row r="21" spans="2:9" ht="7.95" customHeight="1" thickBot="1" x14ac:dyDescent="0.35">
      <c r="B21" s="205"/>
      <c r="C21" s="213"/>
      <c r="D21" s="216"/>
      <c r="E21" s="216"/>
      <c r="F21" s="216"/>
      <c r="G21" s="216"/>
      <c r="H21" s="218"/>
      <c r="I21" s="205"/>
    </row>
    <row r="22" spans="2:9" ht="30" customHeight="1" thickBot="1" x14ac:dyDescent="0.35">
      <c r="B22" s="205"/>
      <c r="C22" s="213"/>
      <c r="D22" s="219" t="s">
        <v>10</v>
      </c>
      <c r="E22" s="348" t="str">
        <f>IF(H20&gt;0,"Solicitantul nu se incadreaza in categoria intreprinderilor in dificultate","Se trece la pasul ii)")</f>
        <v>Se trece la pasul ii)</v>
      </c>
      <c r="F22" s="349"/>
      <c r="G22" s="349"/>
      <c r="H22" s="350"/>
      <c r="I22" s="205"/>
    </row>
    <row r="23" spans="2:9" ht="8.4" customHeight="1" x14ac:dyDescent="0.3">
      <c r="B23" s="205"/>
      <c r="C23" s="213"/>
      <c r="D23" s="220"/>
      <c r="E23" s="221"/>
      <c r="F23" s="221"/>
      <c r="G23" s="221"/>
      <c r="H23" s="222"/>
      <c r="I23" s="205"/>
    </row>
    <row r="24" spans="2:9" ht="30" customHeight="1" x14ac:dyDescent="0.3">
      <c r="B24" s="205"/>
      <c r="C24" s="213" t="s">
        <v>11</v>
      </c>
      <c r="D24" s="346" t="s">
        <v>522</v>
      </c>
      <c r="E24" s="346"/>
      <c r="F24" s="346"/>
      <c r="G24" s="346"/>
      <c r="H24" s="351"/>
      <c r="I24" s="205"/>
    </row>
    <row r="25" spans="2:9" ht="14.4" customHeight="1" x14ac:dyDescent="0.3">
      <c r="B25" s="205"/>
      <c r="C25" s="213"/>
      <c r="D25" s="346" t="s">
        <v>12</v>
      </c>
      <c r="E25" s="346"/>
      <c r="F25" s="346"/>
      <c r="G25" s="346"/>
      <c r="H25" s="215" t="str">
        <f>IF($H$20&lt;0,'1-Bilant_Lider'!H107,"")</f>
        <v/>
      </c>
      <c r="I25" s="205"/>
    </row>
    <row r="26" spans="2:9" ht="14.4" customHeight="1" x14ac:dyDescent="0.3">
      <c r="B26" s="205"/>
      <c r="C26" s="213"/>
      <c r="D26" s="214" t="s">
        <v>265</v>
      </c>
      <c r="E26" s="214"/>
      <c r="F26" s="214"/>
      <c r="G26" s="214"/>
      <c r="H26" s="215" t="str">
        <f>IF($H$20&lt;0,'1-Bilant_Lider'!H108,"")</f>
        <v/>
      </c>
      <c r="I26" s="205"/>
    </row>
    <row r="27" spans="2:9" ht="14.4" customHeight="1" x14ac:dyDescent="0.3">
      <c r="B27" s="205"/>
      <c r="C27" s="213"/>
      <c r="D27" s="346" t="s">
        <v>35</v>
      </c>
      <c r="E27" s="346"/>
      <c r="F27" s="346"/>
      <c r="G27" s="346"/>
      <c r="H27" s="215" t="str">
        <f>IF($H$20&lt;0,'1-Bilant_Lider'!H109,"")</f>
        <v/>
      </c>
      <c r="I27" s="205"/>
    </row>
    <row r="28" spans="2:9" ht="15" customHeight="1" thickBot="1" x14ac:dyDescent="0.35">
      <c r="B28" s="205"/>
      <c r="C28" s="213"/>
      <c r="D28" s="346" t="s">
        <v>13</v>
      </c>
      <c r="E28" s="346"/>
      <c r="F28" s="346"/>
      <c r="G28" s="346"/>
      <c r="H28" s="215" t="str">
        <f>IF($H$20&lt;0,'1-Bilant_Lider'!H114,"")</f>
        <v/>
      </c>
      <c r="I28" s="205"/>
    </row>
    <row r="29" spans="2:9" ht="29.4" customHeight="1" thickBot="1" x14ac:dyDescent="0.35">
      <c r="B29" s="205"/>
      <c r="C29" s="213"/>
      <c r="D29" s="219" t="s">
        <v>10</v>
      </c>
      <c r="E29" s="368" t="str">
        <f>IF(OR(H25="",H20+SUM(H27:H28)&gt;=0),"Nu exista pierdere de capital",H20+SUM(H27:H28))</f>
        <v>Nu exista pierdere de capital</v>
      </c>
      <c r="F29" s="369"/>
      <c r="G29" s="369"/>
      <c r="H29" s="370"/>
      <c r="I29" s="205"/>
    </row>
    <row r="30" spans="2:9" ht="9" customHeight="1" x14ac:dyDescent="0.3">
      <c r="B30" s="205"/>
      <c r="C30" s="213"/>
      <c r="D30" s="223"/>
      <c r="E30" s="223"/>
      <c r="F30" s="223"/>
      <c r="G30" s="223"/>
      <c r="H30" s="224"/>
      <c r="I30" s="205"/>
    </row>
    <row r="31" spans="2:9" ht="30" customHeight="1" thickBot="1" x14ac:dyDescent="0.35">
      <c r="B31" s="205"/>
      <c r="C31" s="213" t="s">
        <v>14</v>
      </c>
      <c r="D31" s="352" t="s">
        <v>523</v>
      </c>
      <c r="E31" s="352"/>
      <c r="F31" s="352"/>
      <c r="G31" s="352"/>
      <c r="H31" s="353"/>
      <c r="I31" s="205"/>
    </row>
    <row r="32" spans="2:9" ht="31.95" customHeight="1" thickBot="1" x14ac:dyDescent="0.35">
      <c r="B32" s="205"/>
      <c r="C32" s="225"/>
      <c r="D32" s="226" t="s">
        <v>10</v>
      </c>
      <c r="E32" s="354" t="str">
        <f>CONCATENATE("Solicitantul ",IF(H20&gt;=0,"nu ",IF(E29="Nu exista pierdere de capital","nu ", IF(ABS(E29)&gt;(H25+H26)/2,"","nu "))),"se încadrează în categoria întreprinderilor în dificultate")</f>
        <v>Solicitantul nu se încadrează în categoria întreprinderilor în dificultate</v>
      </c>
      <c r="F32" s="355"/>
      <c r="G32" s="355"/>
      <c r="H32" s="356"/>
      <c r="I32" s="205"/>
    </row>
    <row r="33" spans="2:9" x14ac:dyDescent="0.3">
      <c r="B33" s="205"/>
      <c r="C33" s="225"/>
      <c r="D33" s="227"/>
      <c r="E33" s="227"/>
      <c r="F33" s="227"/>
      <c r="G33" s="227"/>
      <c r="H33" s="228"/>
      <c r="I33" s="205"/>
    </row>
    <row r="34" spans="2:9" ht="40.950000000000003" customHeight="1" x14ac:dyDescent="0.3">
      <c r="B34" s="205"/>
      <c r="C34" s="210" t="s">
        <v>15</v>
      </c>
      <c r="D34" s="342" t="s">
        <v>16</v>
      </c>
      <c r="E34" s="342"/>
      <c r="F34" s="342"/>
      <c r="G34" s="342"/>
      <c r="H34" s="343"/>
      <c r="I34" s="205"/>
    </row>
    <row r="35" spans="2:9" ht="11.4" customHeight="1" x14ac:dyDescent="0.3">
      <c r="B35" s="205"/>
      <c r="C35" s="229"/>
      <c r="D35" s="230"/>
      <c r="E35" s="230"/>
      <c r="F35" s="230"/>
      <c r="G35" s="230"/>
      <c r="H35" s="231"/>
      <c r="I35" s="205"/>
    </row>
    <row r="36" spans="2:9" ht="42" customHeight="1" x14ac:dyDescent="0.3">
      <c r="B36" s="205"/>
      <c r="C36" s="210" t="s">
        <v>17</v>
      </c>
      <c r="D36" s="342" t="s">
        <v>18</v>
      </c>
      <c r="E36" s="342"/>
      <c r="F36" s="342"/>
      <c r="G36" s="342"/>
      <c r="H36" s="343"/>
      <c r="I36" s="205"/>
    </row>
    <row r="37" spans="2:9" x14ac:dyDescent="0.3">
      <c r="B37" s="205"/>
      <c r="C37" s="209"/>
      <c r="D37" s="209"/>
      <c r="E37" s="209"/>
      <c r="F37" s="209"/>
      <c r="G37" s="209"/>
      <c r="H37" s="209"/>
      <c r="I37" s="205"/>
    </row>
  </sheetData>
  <sheetProtection algorithmName="SHA-512" hashValue="G2Ebn19VBYQw5dCaHVmHIR5gC7FNaRhgbKWwZPxbGndbGo20D6Yz+L+rgjOAiiiVD8K4dMoaO6uJu6FL1UQm0g==" saltValue="25t2RhtL+/5NWeMz9wkDVg==" spinCount="100000" sheet="1" objects="1" scenarios="1" formatCells="0" formatColumns="0" formatRows="0" insertColumns="0" insertRows="0"/>
  <mergeCells count="22">
    <mergeCell ref="C3:H3"/>
    <mergeCell ref="C5:H5"/>
    <mergeCell ref="D34:H34"/>
    <mergeCell ref="C6:H6"/>
    <mergeCell ref="C10:H10"/>
    <mergeCell ref="C11:H11"/>
    <mergeCell ref="C13:H13"/>
    <mergeCell ref="D15:H15"/>
    <mergeCell ref="C4:H4"/>
    <mergeCell ref="D25:G25"/>
    <mergeCell ref="D27:G27"/>
    <mergeCell ref="D28:G28"/>
    <mergeCell ref="E29:H29"/>
    <mergeCell ref="D36:H36"/>
    <mergeCell ref="D17:H17"/>
    <mergeCell ref="D18:G18"/>
    <mergeCell ref="D19:G19"/>
    <mergeCell ref="D20:G20"/>
    <mergeCell ref="E22:H22"/>
    <mergeCell ref="D24:H24"/>
    <mergeCell ref="D31:H31"/>
    <mergeCell ref="E32:H32"/>
  </mergeCells>
  <conditionalFormatting sqref="E32:H32">
    <cfRule type="cellIs" dxfId="26" priority="3" operator="equal">
      <formula>"Solicitantul nu se incadreaza in categoria intreprinderilor in dificultate"</formula>
    </cfRule>
    <cfRule type="cellIs" dxfId="25"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6ED59-2B9E-464F-8D77-D59E1EBA37CF}">
  <dimension ref="B2:I56"/>
  <sheetViews>
    <sheetView zoomScale="136" zoomScaleNormal="136" workbookViewId="0">
      <selection activeCell="E29" sqref="E29:H29"/>
    </sheetView>
  </sheetViews>
  <sheetFormatPr defaultColWidth="8.88671875" defaultRowHeight="14.4" x14ac:dyDescent="0.3"/>
  <cols>
    <col min="1" max="1" width="8.88671875" style="206"/>
    <col min="2" max="2" width="6.6640625" style="206" customWidth="1"/>
    <col min="3" max="3" width="5.109375" style="206" customWidth="1"/>
    <col min="4" max="4" width="32" style="206" customWidth="1"/>
    <col min="5" max="5" width="7.6640625" style="206" customWidth="1"/>
    <col min="6" max="6" width="9" style="206" customWidth="1"/>
    <col min="7" max="7" width="11.5546875" style="206" customWidth="1"/>
    <col min="8" max="8" width="15.33203125" style="206" customWidth="1"/>
    <col min="9" max="9" width="9.44140625" style="206" customWidth="1"/>
    <col min="10" max="16384" width="8.88671875" style="206"/>
  </cols>
  <sheetData>
    <row r="2" spans="2:9" ht="15" thickBot="1" x14ac:dyDescent="0.35">
      <c r="B2" s="205"/>
      <c r="C2" s="205"/>
      <c r="D2" s="205"/>
      <c r="E2" s="205"/>
      <c r="F2" s="205"/>
      <c r="G2" s="205"/>
      <c r="H2" s="205"/>
      <c r="I2" s="205"/>
    </row>
    <row r="3" spans="2:9" x14ac:dyDescent="0.3">
      <c r="B3" s="205"/>
      <c r="C3" s="357" t="str">
        <f>'0-Instructiuni'!C3</f>
        <v>PROGRAMUL REGIONAL NORD-VEST 2021-2027</v>
      </c>
      <c r="D3" s="358"/>
      <c r="E3" s="358"/>
      <c r="F3" s="358"/>
      <c r="G3" s="358"/>
      <c r="H3" s="359"/>
      <c r="I3" s="205"/>
    </row>
    <row r="4" spans="2:9" ht="16.5" customHeight="1" x14ac:dyDescent="0.3">
      <c r="B4" s="205"/>
      <c r="C4" s="360" t="str">
        <f>'0-Instructiuni'!C4</f>
        <v>PRIORITATEA 1: O regiune competitivă prin inovare, digitalizare și întreprinderi dinamice</v>
      </c>
      <c r="D4" s="361"/>
      <c r="E4" s="361"/>
      <c r="F4" s="361"/>
      <c r="G4" s="361"/>
      <c r="H4" s="362"/>
      <c r="I4" s="205"/>
    </row>
    <row r="5" spans="2:9" ht="28.8" customHeight="1" x14ac:dyDescent="0.3">
      <c r="B5" s="205"/>
      <c r="C5" s="360" t="str">
        <f>'0-Instructiuni'!C5</f>
        <v>OBIECTIV SPECIFIC 1.1: Dezvoltarea și sporirea capacităților de cercetare și inovare și adoptarea tehnologiilor avansate</v>
      </c>
      <c r="D5" s="361"/>
      <c r="E5" s="361"/>
      <c r="F5" s="361"/>
      <c r="G5" s="361"/>
      <c r="H5" s="362"/>
      <c r="I5" s="205"/>
    </row>
    <row r="6" spans="2:9" ht="15" customHeight="1" thickBot="1" x14ac:dyDescent="0.35">
      <c r="B6" s="205"/>
      <c r="C6" s="363" t="str">
        <f>'0-Instructiuni'!C6</f>
        <v>Apel de proiecte nr. PRNV/2023/111/1</v>
      </c>
      <c r="D6" s="364"/>
      <c r="E6" s="364"/>
      <c r="F6" s="364"/>
      <c r="G6" s="364"/>
      <c r="H6" s="365"/>
      <c r="I6" s="205"/>
    </row>
    <row r="7" spans="2:9" x14ac:dyDescent="0.3">
      <c r="B7" s="205"/>
      <c r="C7" s="205"/>
      <c r="D7" s="205"/>
      <c r="E7" s="205"/>
      <c r="F7" s="205"/>
      <c r="G7" s="205"/>
      <c r="H7" s="205"/>
      <c r="I7" s="205"/>
    </row>
    <row r="9" spans="2:9" x14ac:dyDescent="0.3">
      <c r="B9" s="205"/>
      <c r="C9" s="205"/>
      <c r="D9" s="205"/>
      <c r="E9" s="205"/>
      <c r="F9" s="205"/>
      <c r="G9" s="205"/>
      <c r="H9" s="205"/>
      <c r="I9" s="205"/>
    </row>
    <row r="10" spans="2:9" ht="14.4" customHeight="1" x14ac:dyDescent="0.3">
      <c r="B10" s="205"/>
      <c r="C10" s="366" t="s">
        <v>0</v>
      </c>
      <c r="D10" s="366"/>
      <c r="E10" s="366"/>
      <c r="F10" s="366"/>
      <c r="G10" s="366"/>
      <c r="H10" s="366"/>
      <c r="I10" s="205"/>
    </row>
    <row r="11" spans="2:9" ht="51" customHeight="1" x14ac:dyDescent="0.3">
      <c r="B11" s="205"/>
      <c r="C11" s="366" t="s">
        <v>1</v>
      </c>
      <c r="D11" s="366"/>
      <c r="E11" s="366"/>
      <c r="F11" s="366"/>
      <c r="G11" s="366"/>
      <c r="H11" s="366"/>
      <c r="I11" s="205"/>
    </row>
    <row r="12" spans="2:9" ht="10.95" customHeight="1" x14ac:dyDescent="0.3">
      <c r="B12" s="205"/>
      <c r="C12" s="207"/>
      <c r="D12" s="207"/>
      <c r="E12" s="207"/>
      <c r="F12" s="207"/>
      <c r="G12" s="207"/>
      <c r="H12" s="207"/>
      <c r="I12" s="205"/>
    </row>
    <row r="13" spans="2:9" ht="16.2" customHeight="1" x14ac:dyDescent="0.3">
      <c r="B13" s="205"/>
      <c r="C13" s="367" t="s">
        <v>2</v>
      </c>
      <c r="D13" s="367"/>
      <c r="E13" s="367"/>
      <c r="F13" s="367"/>
      <c r="G13" s="367"/>
      <c r="H13" s="367"/>
      <c r="I13" s="205"/>
    </row>
    <row r="14" spans="2:9" ht="11.4" customHeight="1" x14ac:dyDescent="0.3">
      <c r="B14" s="205"/>
      <c r="C14" s="209"/>
      <c r="D14" s="209"/>
      <c r="E14" s="209"/>
      <c r="F14" s="209"/>
      <c r="G14" s="209"/>
      <c r="H14" s="209"/>
      <c r="I14" s="205"/>
    </row>
    <row r="15" spans="2:9" ht="56.4" customHeight="1" x14ac:dyDescent="0.3">
      <c r="B15" s="205"/>
      <c r="C15" s="210" t="s">
        <v>3</v>
      </c>
      <c r="D15" s="342" t="s">
        <v>4</v>
      </c>
      <c r="E15" s="342"/>
      <c r="F15" s="342"/>
      <c r="G15" s="342"/>
      <c r="H15" s="343"/>
      <c r="I15" s="205"/>
    </row>
    <row r="16" spans="2:9" ht="14.4" customHeight="1" x14ac:dyDescent="0.3">
      <c r="B16" s="205"/>
      <c r="C16" s="211"/>
      <c r="D16" s="208"/>
      <c r="E16" s="208"/>
      <c r="F16" s="208"/>
      <c r="G16" s="208"/>
      <c r="H16" s="212"/>
      <c r="I16" s="205"/>
    </row>
    <row r="17" spans="2:9" ht="14.4" customHeight="1" x14ac:dyDescent="0.3">
      <c r="B17" s="205"/>
      <c r="C17" s="213" t="s">
        <v>5</v>
      </c>
      <c r="D17" s="344" t="s">
        <v>6</v>
      </c>
      <c r="E17" s="344"/>
      <c r="F17" s="344"/>
      <c r="G17" s="344"/>
      <c r="H17" s="345"/>
      <c r="I17" s="205"/>
    </row>
    <row r="18" spans="2:9" ht="14.4" customHeight="1" x14ac:dyDescent="0.3">
      <c r="B18" s="205"/>
      <c r="C18" s="213"/>
      <c r="D18" s="346" t="s">
        <v>7</v>
      </c>
      <c r="E18" s="346"/>
      <c r="F18" s="346"/>
      <c r="G18" s="346"/>
      <c r="H18" s="215">
        <f>'2-Bilant_partener 1'!H118+'2-Bilant_partener 1'!H119</f>
        <v>0</v>
      </c>
      <c r="I18" s="205"/>
    </row>
    <row r="19" spans="2:9" ht="18.600000000000001" customHeight="1" x14ac:dyDescent="0.3">
      <c r="B19" s="205"/>
      <c r="C19" s="213"/>
      <c r="D19" s="346" t="s">
        <v>8</v>
      </c>
      <c r="E19" s="346"/>
      <c r="F19" s="346"/>
      <c r="G19" s="346"/>
      <c r="H19" s="215">
        <f>'2-Bilant_partener 1'!H120+'2-Bilant_partener 1'!H121</f>
        <v>0</v>
      </c>
      <c r="I19" s="205"/>
    </row>
    <row r="20" spans="2:9" ht="14.4" customHeight="1" x14ac:dyDescent="0.3">
      <c r="B20" s="205"/>
      <c r="C20" s="213"/>
      <c r="D20" s="347" t="s">
        <v>9</v>
      </c>
      <c r="E20" s="347"/>
      <c r="F20" s="347"/>
      <c r="G20" s="347"/>
      <c r="H20" s="217">
        <f>H18+H19</f>
        <v>0</v>
      </c>
      <c r="I20" s="205"/>
    </row>
    <row r="21" spans="2:9" ht="7.95" customHeight="1" thickBot="1" x14ac:dyDescent="0.35">
      <c r="B21" s="205"/>
      <c r="C21" s="213"/>
      <c r="D21" s="216"/>
      <c r="E21" s="216"/>
      <c r="F21" s="216"/>
      <c r="G21" s="216"/>
      <c r="H21" s="218"/>
      <c r="I21" s="205"/>
    </row>
    <row r="22" spans="2:9" ht="30" customHeight="1" thickBot="1" x14ac:dyDescent="0.35">
      <c r="B22" s="205"/>
      <c r="C22" s="213"/>
      <c r="D22" s="219" t="s">
        <v>10</v>
      </c>
      <c r="E22" s="348" t="str">
        <f>IF(H20&gt;0,"Solicitantul nu se incadreaza in categoria intreprinderilor in dificultate","Se trece la pasul ii)")</f>
        <v>Se trece la pasul ii)</v>
      </c>
      <c r="F22" s="349"/>
      <c r="G22" s="349"/>
      <c r="H22" s="350"/>
      <c r="I22" s="205"/>
    </row>
    <row r="23" spans="2:9" ht="8.4" customHeight="1" x14ac:dyDescent="0.3">
      <c r="B23" s="205"/>
      <c r="C23" s="213"/>
      <c r="D23" s="220"/>
      <c r="E23" s="221"/>
      <c r="F23" s="221"/>
      <c r="G23" s="221"/>
      <c r="H23" s="222"/>
      <c r="I23" s="205"/>
    </row>
    <row r="24" spans="2:9" ht="27.6" customHeight="1" x14ac:dyDescent="0.3">
      <c r="B24" s="205"/>
      <c r="C24" s="213" t="s">
        <v>11</v>
      </c>
      <c r="D24" s="346" t="s">
        <v>522</v>
      </c>
      <c r="E24" s="346"/>
      <c r="F24" s="346"/>
      <c r="G24" s="346"/>
      <c r="H24" s="351"/>
      <c r="I24" s="205"/>
    </row>
    <row r="25" spans="2:9" ht="14.4" customHeight="1" x14ac:dyDescent="0.3">
      <c r="B25" s="205"/>
      <c r="C25" s="213"/>
      <c r="D25" s="346" t="s">
        <v>12</v>
      </c>
      <c r="E25" s="346"/>
      <c r="F25" s="346"/>
      <c r="G25" s="346"/>
      <c r="H25" s="215" t="str">
        <f>IF($H$20&lt;0,'2-Bilant_partener 1'!H107,"")</f>
        <v/>
      </c>
      <c r="I25" s="205"/>
    </row>
    <row r="26" spans="2:9" ht="14.4" customHeight="1" x14ac:dyDescent="0.3">
      <c r="B26" s="205"/>
      <c r="C26" s="213"/>
      <c r="D26" s="214" t="s">
        <v>265</v>
      </c>
      <c r="E26" s="214"/>
      <c r="F26" s="214"/>
      <c r="G26" s="214"/>
      <c r="H26" s="215" t="str">
        <f>IF($H$20&lt;0,'2-Bilant_partener 1'!H108,"")</f>
        <v/>
      </c>
      <c r="I26" s="205"/>
    </row>
    <row r="27" spans="2:9" ht="14.4" customHeight="1" x14ac:dyDescent="0.3">
      <c r="B27" s="205"/>
      <c r="C27" s="213"/>
      <c r="D27" s="346" t="s">
        <v>35</v>
      </c>
      <c r="E27" s="346"/>
      <c r="F27" s="346"/>
      <c r="G27" s="346"/>
      <c r="H27" s="215" t="str">
        <f>IF($H$20&lt;0,'2-Bilant_partener 1'!H109,"")</f>
        <v/>
      </c>
      <c r="I27" s="205"/>
    </row>
    <row r="28" spans="2:9" ht="15" customHeight="1" thickBot="1" x14ac:dyDescent="0.35">
      <c r="B28" s="205"/>
      <c r="C28" s="213"/>
      <c r="D28" s="346" t="s">
        <v>13</v>
      </c>
      <c r="E28" s="346"/>
      <c r="F28" s="346"/>
      <c r="G28" s="346"/>
      <c r="H28" s="215" t="str">
        <f>IF($H$20&lt;0,'2-Bilant_partener 1'!H114,"")</f>
        <v/>
      </c>
      <c r="I28" s="205"/>
    </row>
    <row r="29" spans="2:9" ht="29.4" customHeight="1" thickBot="1" x14ac:dyDescent="0.35">
      <c r="B29" s="205"/>
      <c r="C29" s="213"/>
      <c r="D29" s="219" t="s">
        <v>10</v>
      </c>
      <c r="E29" s="368" t="str">
        <f>IF(OR(H25="",H20+SUM(H27:H28)&gt;=0),"Nu exista pierdere de capital",H20+SUM(H27:H28))</f>
        <v>Nu exista pierdere de capital</v>
      </c>
      <c r="F29" s="369"/>
      <c r="G29" s="369"/>
      <c r="H29" s="370"/>
      <c r="I29" s="205"/>
    </row>
    <row r="30" spans="2:9" ht="9" customHeight="1" x14ac:dyDescent="0.3">
      <c r="B30" s="205"/>
      <c r="C30" s="213"/>
      <c r="D30" s="223"/>
      <c r="E30" s="223"/>
      <c r="F30" s="223"/>
      <c r="G30" s="223"/>
      <c r="H30" s="224"/>
      <c r="I30" s="205"/>
    </row>
    <row r="31" spans="2:9" ht="30" customHeight="1" thickBot="1" x14ac:dyDescent="0.35">
      <c r="B31" s="205"/>
      <c r="C31" s="213" t="s">
        <v>14</v>
      </c>
      <c r="D31" s="352" t="s">
        <v>523</v>
      </c>
      <c r="E31" s="352"/>
      <c r="F31" s="352"/>
      <c r="G31" s="352"/>
      <c r="H31" s="353"/>
      <c r="I31" s="205"/>
    </row>
    <row r="32" spans="2:9" ht="31.95" customHeight="1" thickBot="1" x14ac:dyDescent="0.35">
      <c r="B32" s="205"/>
      <c r="C32" s="225"/>
      <c r="D32" s="226" t="s">
        <v>10</v>
      </c>
      <c r="E32" s="354" t="str">
        <f>CONCATENATE("Solicitantul ",IF(H20&gt;=0,"nu ",IF(E29="Nu exista pierdere de capital","nu ", IF(ABS(E29)&gt;(H25+H26)/2,"","nu "))),"se încadrează în categoria întreprinderilor în dificultate")</f>
        <v>Solicitantul nu se încadrează în categoria întreprinderilor în dificultate</v>
      </c>
      <c r="F32" s="355"/>
      <c r="G32" s="355"/>
      <c r="H32" s="356"/>
      <c r="I32" s="205"/>
    </row>
    <row r="33" spans="2:9" x14ac:dyDescent="0.3">
      <c r="B33" s="205"/>
      <c r="C33" s="225"/>
      <c r="D33" s="227"/>
      <c r="E33" s="227"/>
      <c r="F33" s="227"/>
      <c r="G33" s="227"/>
      <c r="H33" s="228"/>
      <c r="I33" s="205"/>
    </row>
    <row r="34" spans="2:9" ht="40.950000000000003" customHeight="1" x14ac:dyDescent="0.3">
      <c r="B34" s="205"/>
      <c r="C34" s="210" t="s">
        <v>15</v>
      </c>
      <c r="D34" s="342" t="s">
        <v>16</v>
      </c>
      <c r="E34" s="342"/>
      <c r="F34" s="342"/>
      <c r="G34" s="342"/>
      <c r="H34" s="343"/>
      <c r="I34" s="205"/>
    </row>
    <row r="35" spans="2:9" ht="11.4" customHeight="1" x14ac:dyDescent="0.3">
      <c r="B35" s="205"/>
      <c r="C35" s="229"/>
      <c r="D35" s="230"/>
      <c r="E35" s="230"/>
      <c r="F35" s="230"/>
      <c r="G35" s="230"/>
      <c r="H35" s="231"/>
      <c r="I35" s="205"/>
    </row>
    <row r="36" spans="2:9" ht="42" customHeight="1" x14ac:dyDescent="0.3">
      <c r="B36" s="205"/>
      <c r="C36" s="210" t="s">
        <v>17</v>
      </c>
      <c r="D36" s="342" t="s">
        <v>18</v>
      </c>
      <c r="E36" s="342"/>
      <c r="F36" s="342"/>
      <c r="G36" s="342"/>
      <c r="H36" s="343"/>
      <c r="I36" s="205"/>
    </row>
    <row r="37" spans="2:9" x14ac:dyDescent="0.3">
      <c r="B37" s="205"/>
      <c r="C37" s="209"/>
      <c r="D37" s="209"/>
      <c r="E37" s="209"/>
      <c r="F37" s="209"/>
      <c r="G37" s="209"/>
      <c r="H37" s="209"/>
      <c r="I37" s="205"/>
    </row>
    <row r="38" spans="2:9" ht="42.75" customHeight="1" x14ac:dyDescent="0.3">
      <c r="B38" s="205"/>
      <c r="C38" s="210" t="s">
        <v>264</v>
      </c>
      <c r="D38" s="342" t="s">
        <v>41</v>
      </c>
      <c r="E38" s="342"/>
      <c r="F38" s="342"/>
      <c r="G38" s="342"/>
      <c r="H38" s="343"/>
      <c r="I38" s="205"/>
    </row>
    <row r="39" spans="2:9" x14ac:dyDescent="0.3">
      <c r="B39" s="205"/>
      <c r="C39" s="232"/>
      <c r="D39" s="208"/>
      <c r="E39" s="208"/>
      <c r="F39" s="208"/>
      <c r="G39" s="233" t="s">
        <v>40</v>
      </c>
      <c r="H39" s="233" t="s">
        <v>34</v>
      </c>
      <c r="I39" s="205"/>
    </row>
    <row r="40" spans="2:9" x14ac:dyDescent="0.3">
      <c r="B40" s="205"/>
      <c r="C40" s="234" t="s">
        <v>45</v>
      </c>
      <c r="D40" s="235" t="s">
        <v>46</v>
      </c>
      <c r="E40" s="236"/>
      <c r="F40" s="237"/>
      <c r="G40" s="238">
        <f>IF('2-Bilant_partener 1'!$H$5=2,'2-Bilant_partener 1'!G123,"NA")</f>
        <v>0</v>
      </c>
      <c r="H40" s="238">
        <f>IF('2-Bilant_partener 1'!$H$5=2,'2-Bilant_partener 1'!H123,"NA")</f>
        <v>0</v>
      </c>
      <c r="I40" s="205"/>
    </row>
    <row r="41" spans="2:9" x14ac:dyDescent="0.3">
      <c r="B41" s="205"/>
      <c r="C41" s="239" t="s">
        <v>42</v>
      </c>
      <c r="D41" s="236" t="s">
        <v>47</v>
      </c>
      <c r="E41" s="236"/>
      <c r="F41" s="237"/>
      <c r="G41" s="238">
        <f>IF('2-Bilant_partener 1'!$H$5=2,'2-Bilant_partener 1'!G70,"NA")</f>
        <v>0</v>
      </c>
      <c r="H41" s="238">
        <f>IF('2-Bilant_partener 1'!$H$5=2,'2-Bilant_partener 1'!H70,"NA")</f>
        <v>0</v>
      </c>
      <c r="I41" s="205"/>
    </row>
    <row r="42" spans="2:9" x14ac:dyDescent="0.3">
      <c r="B42" s="205"/>
      <c r="C42" s="239" t="s">
        <v>43</v>
      </c>
      <c r="D42" s="236" t="s">
        <v>48</v>
      </c>
      <c r="E42" s="236"/>
      <c r="F42" s="237"/>
      <c r="G42" s="238">
        <f>IF('2-Bilant_partener 1'!$H$5=2,'2-Bilant_partener 1'!G82,"NA")</f>
        <v>0</v>
      </c>
      <c r="H42" s="238">
        <f>IF('2-Bilant_partener 1'!$H$5=2,'2-Bilant_partener 1'!H82,"NA")</f>
        <v>0</v>
      </c>
      <c r="I42" s="205"/>
    </row>
    <row r="43" spans="2:9" x14ac:dyDescent="0.3">
      <c r="B43" s="205"/>
      <c r="C43" s="234" t="s">
        <v>49</v>
      </c>
      <c r="D43" s="235" t="s">
        <v>50</v>
      </c>
      <c r="E43" s="236"/>
      <c r="F43" s="237"/>
      <c r="G43" s="240">
        <f>SUM(G41:G42)</f>
        <v>0</v>
      </c>
      <c r="H43" s="240">
        <f>SUM(H41:H42)</f>
        <v>0</v>
      </c>
      <c r="I43" s="205"/>
    </row>
    <row r="44" spans="2:9" x14ac:dyDescent="0.3">
      <c r="B44" s="205"/>
      <c r="C44" s="239" t="s">
        <v>42</v>
      </c>
      <c r="D44" s="236" t="s">
        <v>52</v>
      </c>
      <c r="E44" s="236"/>
      <c r="F44" s="237"/>
      <c r="G44" s="238">
        <f>IF('2-Bilant_partener 1'!$H$5=2,'2-Bilant_partener 1'!G120+'2-Bilant_partener 1'!G121,"NA")</f>
        <v>0</v>
      </c>
      <c r="H44" s="238">
        <f>IF('2-Bilant_partener 1'!$H$5=2,'2-Bilant_partener 1'!H120+'2-Bilant_partener 1'!H121,"NA")</f>
        <v>0</v>
      </c>
      <c r="I44" s="205"/>
    </row>
    <row r="45" spans="2:9" x14ac:dyDescent="0.3">
      <c r="B45" s="205"/>
      <c r="C45" s="239" t="s">
        <v>43</v>
      </c>
      <c r="D45" s="236" t="s">
        <v>53</v>
      </c>
      <c r="E45" s="236"/>
      <c r="F45" s="237"/>
      <c r="G45" s="238">
        <f>IF('2-Bilant_partener 1'!$H$5=2,'2-Bilant_partener 1'!G193+'2-Bilant_partener 1'!G194+'2-Bilant_partener 1'!G195,"NA")</f>
        <v>0</v>
      </c>
      <c r="H45" s="238">
        <f>IF('2-Bilant_partener 1'!$H$5=2,'2-Bilant_partener 1'!H193+'2-Bilant_partener 1'!H194+'2-Bilant_partener 1'!H195,"NA")</f>
        <v>0</v>
      </c>
      <c r="I45" s="205"/>
    </row>
    <row r="46" spans="2:9" x14ac:dyDescent="0.3">
      <c r="B46" s="205"/>
      <c r="C46" s="239" t="s">
        <v>44</v>
      </c>
      <c r="D46" s="236" t="s">
        <v>51</v>
      </c>
      <c r="E46" s="236"/>
      <c r="F46" s="237"/>
      <c r="G46" s="238">
        <f>IF('2-Bilant_partener 1'!$H$5=2,'2-Bilant_partener 1'!G182,"NA")</f>
        <v>0</v>
      </c>
      <c r="H46" s="238">
        <f>IF('2-Bilant_partener 1'!$H$5=2,'2-Bilant_partener 1'!H182,"NA")</f>
        <v>0</v>
      </c>
      <c r="I46" s="205"/>
    </row>
    <row r="47" spans="2:9" x14ac:dyDescent="0.3">
      <c r="B47" s="205"/>
      <c r="C47" s="239" t="s">
        <v>57</v>
      </c>
      <c r="D47" s="236" t="s">
        <v>54</v>
      </c>
      <c r="E47" s="236"/>
      <c r="F47" s="237"/>
      <c r="G47" s="238">
        <f>IF('2-Bilant_partener 1'!$H$5=2,'2-Bilant_partener 1'!G154,"NA")</f>
        <v>0</v>
      </c>
      <c r="H47" s="238">
        <f>IF('2-Bilant_partener 1'!$H$5=2,'2-Bilant_partener 1'!H154,"NA")</f>
        <v>0</v>
      </c>
      <c r="I47" s="205"/>
    </row>
    <row r="48" spans="2:9" x14ac:dyDescent="0.3">
      <c r="B48" s="205"/>
      <c r="C48" s="234" t="s">
        <v>55</v>
      </c>
      <c r="D48" s="235" t="s">
        <v>56</v>
      </c>
      <c r="E48" s="236"/>
      <c r="F48" s="237"/>
      <c r="G48" s="241" t="str">
        <f>IF(SUM(G44:G47)&gt;0,SUM(G44:G47),"NA")</f>
        <v>NA</v>
      </c>
      <c r="H48" s="241" t="str">
        <f>IF(SUM(H44:H47)&gt;0,SUM(H44:H47),"NA")</f>
        <v>NA</v>
      </c>
      <c r="I48" s="205"/>
    </row>
    <row r="49" spans="2:9" x14ac:dyDescent="0.3">
      <c r="B49" s="205"/>
      <c r="C49" s="242"/>
      <c r="D49" s="237"/>
      <c r="E49" s="237"/>
      <c r="F49" s="237"/>
      <c r="G49" s="237"/>
      <c r="H49" s="243"/>
      <c r="I49" s="205"/>
    </row>
    <row r="50" spans="2:9" ht="16.5" customHeight="1" x14ac:dyDescent="0.3">
      <c r="B50" s="205"/>
      <c r="C50" s="371" t="s">
        <v>58</v>
      </c>
      <c r="D50" s="371"/>
      <c r="E50" s="371"/>
      <c r="F50" s="237"/>
      <c r="G50" s="244">
        <f>IFERROR(G43/G40,7.5)</f>
        <v>7.5</v>
      </c>
      <c r="H50" s="244">
        <f>IFERROR(H43/H40,7.5)</f>
        <v>7.5</v>
      </c>
      <c r="I50" s="205"/>
    </row>
    <row r="51" spans="2:9" x14ac:dyDescent="0.3">
      <c r="B51" s="205"/>
      <c r="C51" s="242"/>
      <c r="D51" s="216"/>
      <c r="E51" s="216"/>
      <c r="F51" s="237"/>
      <c r="G51" s="245"/>
      <c r="H51" s="246"/>
      <c r="I51" s="205"/>
    </row>
    <row r="52" spans="2:9" ht="16.5" customHeight="1" x14ac:dyDescent="0.3">
      <c r="B52" s="205"/>
      <c r="C52" s="372" t="s">
        <v>59</v>
      </c>
      <c r="D52" s="372"/>
      <c r="E52" s="372"/>
      <c r="F52" s="237"/>
      <c r="G52" s="247">
        <f>IFERROR(IF(G46&gt;0,G48/G46,IF(G48&gt;0,1,"")),"")</f>
        <v>1</v>
      </c>
      <c r="H52" s="247">
        <f>IFERROR(IF(H46&gt;0,H48/H46,IF(H48&gt;0,1,"")),"")</f>
        <v>1</v>
      </c>
      <c r="I52" s="205"/>
    </row>
    <row r="53" spans="2:9" ht="15" thickBot="1" x14ac:dyDescent="0.35">
      <c r="B53" s="205"/>
      <c r="C53" s="248"/>
      <c r="D53" s="209"/>
      <c r="E53" s="209"/>
      <c r="F53" s="209"/>
      <c r="G53" s="209"/>
      <c r="H53" s="249"/>
      <c r="I53" s="205"/>
    </row>
    <row r="54" spans="2:9" ht="36.75" customHeight="1" thickBot="1" x14ac:dyDescent="0.35">
      <c r="B54" s="205"/>
      <c r="C54" s="248"/>
      <c r="D54" s="226" t="s">
        <v>10</v>
      </c>
      <c r="E54" s="354" t="str">
        <f>CONCATENATE("Solicitantul ",IF(AND(G50&lt;=7.5,H50&lt;=7.5,G52&gt;=1,H52&gt;=1),"nu ",""),"se încadrează în categoria întreprinderilor în dificultate")</f>
        <v>Solicitantul nu se încadrează în categoria întreprinderilor în dificultate</v>
      </c>
      <c r="F54" s="355"/>
      <c r="G54" s="355"/>
      <c r="H54" s="356"/>
      <c r="I54" s="205"/>
    </row>
    <row r="55" spans="2:9" x14ac:dyDescent="0.3">
      <c r="B55" s="205"/>
      <c r="C55" s="250"/>
      <c r="D55" s="251"/>
      <c r="E55" s="251"/>
      <c r="F55" s="251"/>
      <c r="G55" s="251"/>
      <c r="H55" s="252"/>
      <c r="I55" s="205"/>
    </row>
    <row r="56" spans="2:9" x14ac:dyDescent="0.3">
      <c r="B56" s="205"/>
      <c r="C56" s="205"/>
      <c r="D56" s="205"/>
      <c r="E56" s="205"/>
      <c r="F56" s="205"/>
      <c r="G56" s="205"/>
      <c r="H56" s="205"/>
      <c r="I56" s="205"/>
    </row>
  </sheetData>
  <sheetProtection algorithmName="SHA-512" hashValue="rspUMNiMgSZvnA6h3WtjjiZbSeAS76xeP1zza4tA1AFgyaLT7o1iBXrtyP16dqQEQyvcZAqWndqme5/+mIEEJw==" saltValue="zD0ynbGEeu++eHbTo+VxXg==" spinCount="100000" sheet="1" objects="1" scenarios="1" formatCells="0" formatColumns="0" formatRows="0" insertColumns="0" insertRows="0"/>
  <mergeCells count="26">
    <mergeCell ref="D15:H15"/>
    <mergeCell ref="C6:H6"/>
    <mergeCell ref="C10:H10"/>
    <mergeCell ref="C11:H11"/>
    <mergeCell ref="C13:H13"/>
    <mergeCell ref="E54:H54"/>
    <mergeCell ref="D38:H38"/>
    <mergeCell ref="D34:H34"/>
    <mergeCell ref="D36:H36"/>
    <mergeCell ref="E32:H32"/>
    <mergeCell ref="C3:H3"/>
    <mergeCell ref="C4:H4"/>
    <mergeCell ref="C5:H5"/>
    <mergeCell ref="C50:E50"/>
    <mergeCell ref="C52:E52"/>
    <mergeCell ref="D17:H17"/>
    <mergeCell ref="D18:G18"/>
    <mergeCell ref="D19:G19"/>
    <mergeCell ref="D20:G20"/>
    <mergeCell ref="E22:H22"/>
    <mergeCell ref="D24:H24"/>
    <mergeCell ref="D25:G25"/>
    <mergeCell ref="D27:G27"/>
    <mergeCell ref="D28:G28"/>
    <mergeCell ref="E29:H29"/>
    <mergeCell ref="D31:H31"/>
  </mergeCells>
  <conditionalFormatting sqref="E54">
    <cfRule type="cellIs" dxfId="24" priority="1" operator="equal">
      <formula>"Solicitantul nu se incadreaza in categoria intreprinderilor in dificultate"</formula>
    </cfRule>
    <cfRule type="cellIs" dxfId="23" priority="2" operator="equal">
      <formula>"Solicitantul se incadreaza in categoria intreprinderilor in dificultate"</formula>
    </cfRule>
  </conditionalFormatting>
  <conditionalFormatting sqref="E32:H32">
    <cfRule type="cellIs" dxfId="22" priority="3" operator="equal">
      <formula>"Solicitantul nu se incadreaza in categoria intreprinderilor in dificultate"</formula>
    </cfRule>
    <cfRule type="cellIs" dxfId="21"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E4ACB-D539-4B7C-8F0B-DA3778450393}">
  <dimension ref="B2:I56"/>
  <sheetViews>
    <sheetView zoomScale="136" zoomScaleNormal="136" workbookViewId="0">
      <selection activeCell="A25" sqref="A25:XFD25"/>
    </sheetView>
  </sheetViews>
  <sheetFormatPr defaultColWidth="8.88671875" defaultRowHeight="14.4" x14ac:dyDescent="0.3"/>
  <cols>
    <col min="1" max="1" width="8.88671875" style="206"/>
    <col min="2" max="2" width="6.6640625" style="206" customWidth="1"/>
    <col min="3" max="3" width="5.109375" style="206" customWidth="1"/>
    <col min="4" max="4" width="32" style="206" customWidth="1"/>
    <col min="5" max="5" width="7.6640625" style="206" customWidth="1"/>
    <col min="6" max="6" width="9" style="206" customWidth="1"/>
    <col min="7" max="7" width="13.44140625" style="206" customWidth="1"/>
    <col min="8" max="8" width="15.33203125" style="206" customWidth="1"/>
    <col min="9" max="9" width="9.44140625" style="206" customWidth="1"/>
    <col min="10" max="16384" width="8.88671875" style="206"/>
  </cols>
  <sheetData>
    <row r="2" spans="2:9" ht="15" thickBot="1" x14ac:dyDescent="0.35">
      <c r="B2" s="205"/>
      <c r="C2" s="205"/>
      <c r="D2" s="205"/>
      <c r="E2" s="205"/>
      <c r="F2" s="205"/>
      <c r="G2" s="205"/>
      <c r="H2" s="205"/>
      <c r="I2" s="205"/>
    </row>
    <row r="3" spans="2:9" x14ac:dyDescent="0.3">
      <c r="B3" s="205"/>
      <c r="C3" s="357" t="str">
        <f>'0-Instructiuni'!C3</f>
        <v>PROGRAMUL REGIONAL NORD-VEST 2021-2027</v>
      </c>
      <c r="D3" s="358"/>
      <c r="E3" s="358"/>
      <c r="F3" s="358"/>
      <c r="G3" s="358"/>
      <c r="H3" s="359"/>
      <c r="I3" s="205"/>
    </row>
    <row r="4" spans="2:9" ht="16.5" customHeight="1" x14ac:dyDescent="0.3">
      <c r="B4" s="205"/>
      <c r="C4" s="360" t="str">
        <f>'0-Instructiuni'!C4</f>
        <v>PRIORITATEA 1: O regiune competitivă prin inovare, digitalizare și întreprinderi dinamice</v>
      </c>
      <c r="D4" s="361"/>
      <c r="E4" s="361"/>
      <c r="F4" s="361"/>
      <c r="G4" s="361"/>
      <c r="H4" s="362"/>
      <c r="I4" s="205"/>
    </row>
    <row r="5" spans="2:9" ht="25.2" customHeight="1" x14ac:dyDescent="0.3">
      <c r="B5" s="205"/>
      <c r="C5" s="360" t="str">
        <f>'0-Instructiuni'!C5</f>
        <v>OBIECTIV SPECIFIC 1.1: Dezvoltarea și sporirea capacităților de cercetare și inovare și adoptarea tehnologiilor avansate</v>
      </c>
      <c r="D5" s="361"/>
      <c r="E5" s="361"/>
      <c r="F5" s="361"/>
      <c r="G5" s="361"/>
      <c r="H5" s="362"/>
      <c r="I5" s="205"/>
    </row>
    <row r="6" spans="2:9" ht="16.2" customHeight="1" thickBot="1" x14ac:dyDescent="0.35">
      <c r="B6" s="205"/>
      <c r="C6" s="363" t="str">
        <f>'0-Instructiuni'!C6</f>
        <v>Apel de proiecte nr. PRNV/2023/111/1</v>
      </c>
      <c r="D6" s="364"/>
      <c r="E6" s="364"/>
      <c r="F6" s="364"/>
      <c r="G6" s="364"/>
      <c r="H6" s="365"/>
      <c r="I6" s="205"/>
    </row>
    <row r="7" spans="2:9" x14ac:dyDescent="0.3">
      <c r="B7" s="205"/>
      <c r="C7" s="205"/>
      <c r="D7" s="205"/>
      <c r="E7" s="205"/>
      <c r="F7" s="205"/>
      <c r="G7" s="205"/>
      <c r="H7" s="205"/>
      <c r="I7" s="205"/>
    </row>
    <row r="9" spans="2:9" x14ac:dyDescent="0.3">
      <c r="B9" s="205"/>
      <c r="C9" s="205"/>
      <c r="D9" s="205"/>
      <c r="E9" s="205"/>
      <c r="F9" s="205"/>
      <c r="G9" s="205"/>
      <c r="H9" s="205"/>
      <c r="I9" s="205"/>
    </row>
    <row r="10" spans="2:9" ht="14.4" customHeight="1" x14ac:dyDescent="0.3">
      <c r="B10" s="205"/>
      <c r="C10" s="366" t="s">
        <v>0</v>
      </c>
      <c r="D10" s="366"/>
      <c r="E10" s="366"/>
      <c r="F10" s="366"/>
      <c r="G10" s="366"/>
      <c r="H10" s="366"/>
      <c r="I10" s="205"/>
    </row>
    <row r="11" spans="2:9" ht="51" customHeight="1" x14ac:dyDescent="0.3">
      <c r="B11" s="205"/>
      <c r="C11" s="366" t="s">
        <v>1</v>
      </c>
      <c r="D11" s="366"/>
      <c r="E11" s="366"/>
      <c r="F11" s="366"/>
      <c r="G11" s="366"/>
      <c r="H11" s="366"/>
      <c r="I11" s="205"/>
    </row>
    <row r="12" spans="2:9" ht="10.95" customHeight="1" x14ac:dyDescent="0.3">
      <c r="B12" s="205"/>
      <c r="C12" s="207"/>
      <c r="D12" s="207"/>
      <c r="E12" s="207"/>
      <c r="F12" s="207"/>
      <c r="G12" s="207"/>
      <c r="H12" s="207"/>
      <c r="I12" s="205"/>
    </row>
    <row r="13" spans="2:9" ht="16.2" customHeight="1" x14ac:dyDescent="0.3">
      <c r="B13" s="205"/>
      <c r="C13" s="367" t="s">
        <v>2</v>
      </c>
      <c r="D13" s="367"/>
      <c r="E13" s="367"/>
      <c r="F13" s="367"/>
      <c r="G13" s="367"/>
      <c r="H13" s="367"/>
      <c r="I13" s="205"/>
    </row>
    <row r="14" spans="2:9" ht="11.4" customHeight="1" x14ac:dyDescent="0.3">
      <c r="B14" s="205"/>
      <c r="C14" s="209"/>
      <c r="D14" s="209"/>
      <c r="E14" s="209"/>
      <c r="F14" s="209"/>
      <c r="G14" s="209"/>
      <c r="H14" s="209"/>
      <c r="I14" s="205"/>
    </row>
    <row r="15" spans="2:9" ht="56.4" customHeight="1" x14ac:dyDescent="0.3">
      <c r="B15" s="205"/>
      <c r="C15" s="210" t="s">
        <v>3</v>
      </c>
      <c r="D15" s="342" t="s">
        <v>4</v>
      </c>
      <c r="E15" s="342"/>
      <c r="F15" s="342"/>
      <c r="G15" s="342"/>
      <c r="H15" s="343"/>
      <c r="I15" s="205"/>
    </row>
    <row r="16" spans="2:9" ht="14.4" customHeight="1" x14ac:dyDescent="0.3">
      <c r="B16" s="205"/>
      <c r="C16" s="211"/>
      <c r="D16" s="208"/>
      <c r="E16" s="208"/>
      <c r="F16" s="208"/>
      <c r="G16" s="208"/>
      <c r="H16" s="212"/>
      <c r="I16" s="205"/>
    </row>
    <row r="17" spans="2:9" ht="14.4" customHeight="1" x14ac:dyDescent="0.3">
      <c r="B17" s="205"/>
      <c r="C17" s="213" t="s">
        <v>5</v>
      </c>
      <c r="D17" s="344" t="s">
        <v>6</v>
      </c>
      <c r="E17" s="344"/>
      <c r="F17" s="344"/>
      <c r="G17" s="344"/>
      <c r="H17" s="345"/>
      <c r="I17" s="205"/>
    </row>
    <row r="18" spans="2:9" ht="14.4" customHeight="1" x14ac:dyDescent="0.3">
      <c r="B18" s="205"/>
      <c r="C18" s="213"/>
      <c r="D18" s="346" t="s">
        <v>7</v>
      </c>
      <c r="E18" s="346"/>
      <c r="F18" s="346"/>
      <c r="G18" s="346"/>
      <c r="H18" s="215">
        <f>'3-Bilant_partener 2'!H118+'3-Bilant_partener 2'!H119</f>
        <v>0</v>
      </c>
      <c r="I18" s="205"/>
    </row>
    <row r="19" spans="2:9" ht="18.600000000000001" customHeight="1" x14ac:dyDescent="0.3">
      <c r="B19" s="205"/>
      <c r="C19" s="213"/>
      <c r="D19" s="346" t="s">
        <v>8</v>
      </c>
      <c r="E19" s="346"/>
      <c r="F19" s="346"/>
      <c r="G19" s="346"/>
      <c r="H19" s="215">
        <f>'3-Bilant_partener 2'!H120+'3-Bilant_partener 2'!H121</f>
        <v>0</v>
      </c>
      <c r="I19" s="205"/>
    </row>
    <row r="20" spans="2:9" ht="14.4" customHeight="1" x14ac:dyDescent="0.3">
      <c r="B20" s="205"/>
      <c r="C20" s="213"/>
      <c r="D20" s="347" t="s">
        <v>9</v>
      </c>
      <c r="E20" s="347"/>
      <c r="F20" s="347"/>
      <c r="G20" s="347"/>
      <c r="H20" s="217">
        <f>H18+H19</f>
        <v>0</v>
      </c>
      <c r="I20" s="205"/>
    </row>
    <row r="21" spans="2:9" ht="7.95" customHeight="1" thickBot="1" x14ac:dyDescent="0.35">
      <c r="B21" s="205"/>
      <c r="C21" s="213"/>
      <c r="D21" s="216"/>
      <c r="E21" s="216"/>
      <c r="F21" s="216"/>
      <c r="G21" s="216"/>
      <c r="H21" s="218"/>
      <c r="I21" s="205"/>
    </row>
    <row r="22" spans="2:9" ht="30" customHeight="1" thickBot="1" x14ac:dyDescent="0.35">
      <c r="B22" s="205"/>
      <c r="C22" s="213"/>
      <c r="D22" s="219" t="s">
        <v>10</v>
      </c>
      <c r="E22" s="348" t="str">
        <f>IF(H20&gt;0,"Solicitantul nu se incadreaza in categoria intreprinderilor in dificultate","Se trece la pasul ii)")</f>
        <v>Se trece la pasul ii)</v>
      </c>
      <c r="F22" s="349"/>
      <c r="G22" s="349"/>
      <c r="H22" s="350"/>
      <c r="I22" s="205"/>
    </row>
    <row r="23" spans="2:9" ht="8.4" customHeight="1" x14ac:dyDescent="0.3">
      <c r="B23" s="205"/>
      <c r="C23" s="213"/>
      <c r="D23" s="220"/>
      <c r="E23" s="221"/>
      <c r="F23" s="221"/>
      <c r="G23" s="221"/>
      <c r="H23" s="222"/>
      <c r="I23" s="205"/>
    </row>
    <row r="24" spans="2:9" ht="31.8" customHeight="1" x14ac:dyDescent="0.3">
      <c r="B24" s="205"/>
      <c r="C24" s="213" t="s">
        <v>11</v>
      </c>
      <c r="D24" s="346" t="s">
        <v>522</v>
      </c>
      <c r="E24" s="346"/>
      <c r="F24" s="346"/>
      <c r="G24" s="346"/>
      <c r="H24" s="351"/>
      <c r="I24" s="205"/>
    </row>
    <row r="25" spans="2:9" ht="14.4" customHeight="1" x14ac:dyDescent="0.3">
      <c r="B25" s="205"/>
      <c r="C25" s="213"/>
      <c r="D25" s="346" t="s">
        <v>12</v>
      </c>
      <c r="E25" s="346"/>
      <c r="F25" s="346"/>
      <c r="G25" s="346"/>
      <c r="H25" s="215" t="str">
        <f>IF($H$20&lt;0,'3-Bilant_partener 2'!H107,"")</f>
        <v/>
      </c>
      <c r="I25" s="205"/>
    </row>
    <row r="26" spans="2:9" ht="14.4" customHeight="1" x14ac:dyDescent="0.3">
      <c r="B26" s="205"/>
      <c r="C26" s="213"/>
      <c r="D26" s="214" t="s">
        <v>265</v>
      </c>
      <c r="E26" s="214"/>
      <c r="F26" s="214"/>
      <c r="G26" s="214"/>
      <c r="H26" s="215" t="str">
        <f>IF($H$20&lt;0,'3-Bilant_partener 2'!H108,"")</f>
        <v/>
      </c>
      <c r="I26" s="205"/>
    </row>
    <row r="27" spans="2:9" ht="14.4" customHeight="1" x14ac:dyDescent="0.3">
      <c r="B27" s="205"/>
      <c r="C27" s="213"/>
      <c r="D27" s="346" t="s">
        <v>35</v>
      </c>
      <c r="E27" s="346"/>
      <c r="F27" s="346"/>
      <c r="G27" s="346"/>
      <c r="H27" s="215" t="str">
        <f>IF($H$20&lt;0,'3-Bilant_partener 2'!H109,"")</f>
        <v/>
      </c>
      <c r="I27" s="205"/>
    </row>
    <row r="28" spans="2:9" ht="15" customHeight="1" thickBot="1" x14ac:dyDescent="0.35">
      <c r="B28" s="205"/>
      <c r="C28" s="213"/>
      <c r="D28" s="346" t="s">
        <v>13</v>
      </c>
      <c r="E28" s="346"/>
      <c r="F28" s="346"/>
      <c r="G28" s="346"/>
      <c r="H28" s="215" t="str">
        <f>IF($H$20&lt;0,'3-Bilant_partener 2'!H114,"")</f>
        <v/>
      </c>
      <c r="I28" s="205"/>
    </row>
    <row r="29" spans="2:9" ht="29.4" customHeight="1" thickBot="1" x14ac:dyDescent="0.35">
      <c r="B29" s="205"/>
      <c r="C29" s="213"/>
      <c r="D29" s="219" t="s">
        <v>10</v>
      </c>
      <c r="E29" s="368" t="str">
        <f>IF(OR(H25="",H20+SUM(H27:H28)&gt;=0),"Nu exista pierdere de capital",H20+SUM(H27:H28))</f>
        <v>Nu exista pierdere de capital</v>
      </c>
      <c r="F29" s="369"/>
      <c r="G29" s="369"/>
      <c r="H29" s="370"/>
      <c r="I29" s="205"/>
    </row>
    <row r="30" spans="2:9" ht="9" customHeight="1" x14ac:dyDescent="0.3">
      <c r="B30" s="205"/>
      <c r="C30" s="213"/>
      <c r="D30" s="223"/>
      <c r="E30" s="223"/>
      <c r="F30" s="223"/>
      <c r="G30" s="223"/>
      <c r="H30" s="224"/>
      <c r="I30" s="205"/>
    </row>
    <row r="31" spans="2:9" ht="30" customHeight="1" thickBot="1" x14ac:dyDescent="0.35">
      <c r="B31" s="205"/>
      <c r="C31" s="213" t="s">
        <v>14</v>
      </c>
      <c r="D31" s="352" t="s">
        <v>523</v>
      </c>
      <c r="E31" s="352"/>
      <c r="F31" s="352"/>
      <c r="G31" s="352"/>
      <c r="H31" s="353"/>
      <c r="I31" s="205"/>
    </row>
    <row r="32" spans="2:9" ht="31.95" customHeight="1" thickBot="1" x14ac:dyDescent="0.35">
      <c r="B32" s="205"/>
      <c r="C32" s="225"/>
      <c r="D32" s="226" t="s">
        <v>10</v>
      </c>
      <c r="E32" s="354" t="str">
        <f>CONCATENATE("Solicitantul ",IF(H20&gt;=0,"nu ",IF(E29="Nu exista pierdere de capital","nu ", IF(ABS(E29)&gt;(H25+H26)/2,"","nu "))),"se încadrează în categoria întreprinderilor în dificultate")</f>
        <v>Solicitantul nu se încadrează în categoria întreprinderilor în dificultate</v>
      </c>
      <c r="F32" s="355"/>
      <c r="G32" s="355"/>
      <c r="H32" s="356"/>
      <c r="I32" s="205"/>
    </row>
    <row r="33" spans="2:9" x14ac:dyDescent="0.3">
      <c r="B33" s="205"/>
      <c r="C33" s="225"/>
      <c r="D33" s="227"/>
      <c r="E33" s="227"/>
      <c r="F33" s="227"/>
      <c r="G33" s="227"/>
      <c r="H33" s="228"/>
      <c r="I33" s="205"/>
    </row>
    <row r="34" spans="2:9" ht="40.950000000000003" customHeight="1" x14ac:dyDescent="0.3">
      <c r="B34" s="205"/>
      <c r="C34" s="210" t="s">
        <v>15</v>
      </c>
      <c r="D34" s="342" t="s">
        <v>16</v>
      </c>
      <c r="E34" s="342"/>
      <c r="F34" s="342"/>
      <c r="G34" s="342"/>
      <c r="H34" s="343"/>
      <c r="I34" s="205"/>
    </row>
    <row r="35" spans="2:9" ht="11.4" customHeight="1" x14ac:dyDescent="0.3">
      <c r="B35" s="205"/>
      <c r="C35" s="229"/>
      <c r="D35" s="230"/>
      <c r="E35" s="230"/>
      <c r="F35" s="230"/>
      <c r="G35" s="230"/>
      <c r="H35" s="231"/>
      <c r="I35" s="205"/>
    </row>
    <row r="36" spans="2:9" ht="42" customHeight="1" x14ac:dyDescent="0.3">
      <c r="B36" s="205"/>
      <c r="C36" s="210" t="s">
        <v>17</v>
      </c>
      <c r="D36" s="342" t="s">
        <v>18</v>
      </c>
      <c r="E36" s="342"/>
      <c r="F36" s="342"/>
      <c r="G36" s="342"/>
      <c r="H36" s="343"/>
      <c r="I36" s="205"/>
    </row>
    <row r="37" spans="2:9" x14ac:dyDescent="0.3">
      <c r="B37" s="205"/>
      <c r="C37" s="209"/>
      <c r="D37" s="209"/>
      <c r="E37" s="209"/>
      <c r="F37" s="209"/>
      <c r="G37" s="209"/>
      <c r="H37" s="209"/>
      <c r="I37" s="205"/>
    </row>
    <row r="38" spans="2:9" ht="42.75" customHeight="1" x14ac:dyDescent="0.3">
      <c r="B38" s="205"/>
      <c r="C38" s="210" t="s">
        <v>264</v>
      </c>
      <c r="D38" s="342" t="s">
        <v>41</v>
      </c>
      <c r="E38" s="342"/>
      <c r="F38" s="342"/>
      <c r="G38" s="342"/>
      <c r="H38" s="343"/>
      <c r="I38" s="205"/>
    </row>
    <row r="39" spans="2:9" x14ac:dyDescent="0.3">
      <c r="B39" s="205"/>
      <c r="C39" s="232"/>
      <c r="D39" s="208"/>
      <c r="E39" s="208"/>
      <c r="F39" s="208"/>
      <c r="G39" s="233" t="s">
        <v>40</v>
      </c>
      <c r="H39" s="233" t="s">
        <v>34</v>
      </c>
      <c r="I39" s="205"/>
    </row>
    <row r="40" spans="2:9" x14ac:dyDescent="0.3">
      <c r="B40" s="205"/>
      <c r="C40" s="234" t="s">
        <v>45</v>
      </c>
      <c r="D40" s="235" t="s">
        <v>46</v>
      </c>
      <c r="E40" s="236"/>
      <c r="F40" s="237"/>
      <c r="G40" s="238">
        <f>IF('3-Bilant_partener 2'!$H$5=2,'3-Bilant_partener 2'!G123,"NA")</f>
        <v>0</v>
      </c>
      <c r="H40" s="238">
        <f>IF('3-Bilant_partener 2'!$H$5=2,'3-Bilant_partener 2'!H123,"NA")</f>
        <v>0</v>
      </c>
      <c r="I40" s="205"/>
    </row>
    <row r="41" spans="2:9" x14ac:dyDescent="0.3">
      <c r="B41" s="205"/>
      <c r="C41" s="239" t="s">
        <v>42</v>
      </c>
      <c r="D41" s="236" t="s">
        <v>47</v>
      </c>
      <c r="E41" s="236"/>
      <c r="F41" s="237"/>
      <c r="G41" s="238">
        <f>IF('3-Bilant_partener 2'!$H$5=2,'3-Bilant_partener 2'!G70,"NA")</f>
        <v>0</v>
      </c>
      <c r="H41" s="238">
        <f>IF('3-Bilant_partener 2'!$H$5=2,'3-Bilant_partener 2'!H70,"NA")</f>
        <v>0</v>
      </c>
      <c r="I41" s="205"/>
    </row>
    <row r="42" spans="2:9" x14ac:dyDescent="0.3">
      <c r="B42" s="205"/>
      <c r="C42" s="239" t="s">
        <v>43</v>
      </c>
      <c r="D42" s="236" t="s">
        <v>48</v>
      </c>
      <c r="E42" s="236"/>
      <c r="F42" s="237"/>
      <c r="G42" s="238">
        <f>IF('3-Bilant_partener 2'!$H$5=2,'3-Bilant_partener 2'!G82,"NA")</f>
        <v>0</v>
      </c>
      <c r="H42" s="238">
        <f>IF('3-Bilant_partener 2'!$H$5=2,'3-Bilant_partener 2'!H82,"NA")</f>
        <v>0</v>
      </c>
      <c r="I42" s="205"/>
    </row>
    <row r="43" spans="2:9" x14ac:dyDescent="0.3">
      <c r="B43" s="205"/>
      <c r="C43" s="234" t="s">
        <v>49</v>
      </c>
      <c r="D43" s="235" t="s">
        <v>50</v>
      </c>
      <c r="E43" s="236"/>
      <c r="F43" s="237"/>
      <c r="G43" s="240">
        <f>SUM(G41:G42)</f>
        <v>0</v>
      </c>
      <c r="H43" s="240">
        <f>SUM(H41:H42)</f>
        <v>0</v>
      </c>
      <c r="I43" s="205"/>
    </row>
    <row r="44" spans="2:9" x14ac:dyDescent="0.3">
      <c r="B44" s="205"/>
      <c r="C44" s="239" t="s">
        <v>42</v>
      </c>
      <c r="D44" s="236" t="s">
        <v>52</v>
      </c>
      <c r="E44" s="236"/>
      <c r="F44" s="237"/>
      <c r="G44" s="238">
        <f>IF('3-Bilant_partener 2'!$H$5=2,'3-Bilant_partener 2'!G120+'3-Bilant_partener 2'!G121,"NA")</f>
        <v>0</v>
      </c>
      <c r="H44" s="238">
        <f>IF('3-Bilant_partener 2'!$H$5=2,'3-Bilant_partener 2'!H120+'3-Bilant_partener 2'!H121,"NA")</f>
        <v>0</v>
      </c>
      <c r="I44" s="205"/>
    </row>
    <row r="45" spans="2:9" x14ac:dyDescent="0.3">
      <c r="B45" s="205"/>
      <c r="C45" s="239" t="s">
        <v>43</v>
      </c>
      <c r="D45" s="236" t="s">
        <v>53</v>
      </c>
      <c r="E45" s="236"/>
      <c r="F45" s="237"/>
      <c r="G45" s="238">
        <f>IF('3-Bilant_partener 2'!$H$5=2,'3-Bilant_partener 2'!G193+'3-Bilant_partener 2'!G194+'3-Bilant_partener 2'!G195,"NA")</f>
        <v>0</v>
      </c>
      <c r="H45" s="238">
        <f>IF('3-Bilant_partener 2'!$H$5=2,'3-Bilant_partener 2'!H193+'3-Bilant_partener 2'!H194+'3-Bilant_partener 2'!H195,"NA")</f>
        <v>0</v>
      </c>
      <c r="I45" s="205"/>
    </row>
    <row r="46" spans="2:9" x14ac:dyDescent="0.3">
      <c r="B46" s="205"/>
      <c r="C46" s="239" t="s">
        <v>44</v>
      </c>
      <c r="D46" s="236" t="s">
        <v>51</v>
      </c>
      <c r="E46" s="236"/>
      <c r="F46" s="237"/>
      <c r="G46" s="238">
        <f>IF('3-Bilant_partener 2'!$H$5=2,'3-Bilant_partener 2'!G182,"NA")</f>
        <v>0</v>
      </c>
      <c r="H46" s="238">
        <f>IF('3-Bilant_partener 2'!$H$5=2,'3-Bilant_partener 2'!H182,"NA")</f>
        <v>0</v>
      </c>
      <c r="I46" s="205"/>
    </row>
    <row r="47" spans="2:9" x14ac:dyDescent="0.3">
      <c r="B47" s="205"/>
      <c r="C47" s="239" t="s">
        <v>57</v>
      </c>
      <c r="D47" s="236" t="s">
        <v>54</v>
      </c>
      <c r="E47" s="236"/>
      <c r="F47" s="237"/>
      <c r="G47" s="238">
        <f>IF('3-Bilant_partener 2'!$H$5=2,'3-Bilant_partener 2'!G154,"NA")</f>
        <v>0</v>
      </c>
      <c r="H47" s="238">
        <f>IF('3-Bilant_partener 2'!$H$5=2,'3-Bilant_partener 2'!H154,"NA")</f>
        <v>0</v>
      </c>
      <c r="I47" s="205"/>
    </row>
    <row r="48" spans="2:9" x14ac:dyDescent="0.3">
      <c r="B48" s="205"/>
      <c r="C48" s="234" t="s">
        <v>55</v>
      </c>
      <c r="D48" s="235" t="s">
        <v>56</v>
      </c>
      <c r="E48" s="236"/>
      <c r="F48" s="237"/>
      <c r="G48" s="241" t="str">
        <f>IF(SUM(G44:G47)&gt;0,SUM(G44:G47),"NA")</f>
        <v>NA</v>
      </c>
      <c r="H48" s="241" t="str">
        <f>IF(SUM(H44:H47)&gt;0,SUM(H44:H47),"NA")</f>
        <v>NA</v>
      </c>
      <c r="I48" s="205"/>
    </row>
    <row r="49" spans="2:9" x14ac:dyDescent="0.3">
      <c r="B49" s="205"/>
      <c r="C49" s="242"/>
      <c r="D49" s="237"/>
      <c r="E49" s="237"/>
      <c r="F49" s="237"/>
      <c r="G49" s="237"/>
      <c r="H49" s="243"/>
      <c r="I49" s="205"/>
    </row>
    <row r="50" spans="2:9" ht="16.5" customHeight="1" x14ac:dyDescent="0.3">
      <c r="B50" s="205"/>
      <c r="C50" s="371" t="s">
        <v>58</v>
      </c>
      <c r="D50" s="371"/>
      <c r="E50" s="371"/>
      <c r="F50" s="237"/>
      <c r="G50" s="244">
        <f>IFERROR(G43/G40,7.5)</f>
        <v>7.5</v>
      </c>
      <c r="H50" s="244">
        <f>IFERROR(H43/H40,7.5)</f>
        <v>7.5</v>
      </c>
      <c r="I50" s="205"/>
    </row>
    <row r="51" spans="2:9" x14ac:dyDescent="0.3">
      <c r="B51" s="205"/>
      <c r="C51" s="242"/>
      <c r="D51" s="216"/>
      <c r="E51" s="216"/>
      <c r="F51" s="237"/>
      <c r="G51" s="245"/>
      <c r="H51" s="246"/>
      <c r="I51" s="205"/>
    </row>
    <row r="52" spans="2:9" ht="16.5" customHeight="1" x14ac:dyDescent="0.3">
      <c r="B52" s="205"/>
      <c r="C52" s="372" t="s">
        <v>59</v>
      </c>
      <c r="D52" s="372"/>
      <c r="E52" s="372"/>
      <c r="F52" s="237"/>
      <c r="G52" s="247">
        <f>IFERROR(IF(G46&gt;0,G48/G46,IF(G48&gt;0,1,"")),"")</f>
        <v>1</v>
      </c>
      <c r="H52" s="247">
        <f>IFERROR(IF(H46&gt;0,H48/H46,IF(H48&gt;0,1,"")),"")</f>
        <v>1</v>
      </c>
      <c r="I52" s="205"/>
    </row>
    <row r="53" spans="2:9" ht="15" thickBot="1" x14ac:dyDescent="0.35">
      <c r="B53" s="205"/>
      <c r="C53" s="248"/>
      <c r="D53" s="209"/>
      <c r="E53" s="209"/>
      <c r="F53" s="209"/>
      <c r="G53" s="209"/>
      <c r="H53" s="249"/>
      <c r="I53" s="205"/>
    </row>
    <row r="54" spans="2:9" ht="36.75" customHeight="1" thickBot="1" x14ac:dyDescent="0.35">
      <c r="B54" s="205"/>
      <c r="C54" s="248"/>
      <c r="D54" s="226" t="s">
        <v>10</v>
      </c>
      <c r="E54" s="354" t="str">
        <f>CONCATENATE("Solicitantul ",IF(AND(G50&lt;=7.5,H50&lt;=7.5,G52&gt;=1,H52&gt;=1),"nu ",""),"se încadrează în categoria întreprinderilor în dificultate")</f>
        <v>Solicitantul nu se încadrează în categoria întreprinderilor în dificultate</v>
      </c>
      <c r="F54" s="355"/>
      <c r="G54" s="355"/>
      <c r="H54" s="356"/>
      <c r="I54" s="205"/>
    </row>
    <row r="55" spans="2:9" x14ac:dyDescent="0.3">
      <c r="B55" s="205"/>
      <c r="C55" s="250"/>
      <c r="D55" s="251"/>
      <c r="E55" s="251"/>
      <c r="F55" s="251"/>
      <c r="G55" s="251"/>
      <c r="H55" s="252"/>
      <c r="I55" s="205"/>
    </row>
    <row r="56" spans="2:9" x14ac:dyDescent="0.3">
      <c r="B56" s="205"/>
      <c r="C56" s="205"/>
      <c r="D56" s="205"/>
      <c r="E56" s="205"/>
      <c r="F56" s="205"/>
      <c r="G56" s="205"/>
      <c r="H56" s="205"/>
      <c r="I56" s="205"/>
    </row>
  </sheetData>
  <sheetProtection algorithmName="SHA-512" hashValue="xYOc2TfOM/D5TQ9S7qY4JpZyiMm3cuMJgvKa2LUTHdb3ThMl4cSK6qVXbqXbnDQLQRWdrYkqDgitbMYduYC07A==" saltValue="mwLa5w5nNYnBR3Sg4sKZ5g==" spinCount="100000" sheet="1" objects="1" scenarios="1" formatCells="0" formatColumns="0" formatRows="0" insertColumns="0" insertRows="0"/>
  <mergeCells count="26">
    <mergeCell ref="D17:H17"/>
    <mergeCell ref="D18:G18"/>
    <mergeCell ref="D19:G19"/>
    <mergeCell ref="D20:G20"/>
    <mergeCell ref="E22:H22"/>
    <mergeCell ref="C6:H6"/>
    <mergeCell ref="C10:H10"/>
    <mergeCell ref="C11:H11"/>
    <mergeCell ref="C13:H13"/>
    <mergeCell ref="D15:H15"/>
    <mergeCell ref="C3:H3"/>
    <mergeCell ref="C4:H4"/>
    <mergeCell ref="C5:H5"/>
    <mergeCell ref="E54:H54"/>
    <mergeCell ref="D25:G25"/>
    <mergeCell ref="D27:G27"/>
    <mergeCell ref="D28:G28"/>
    <mergeCell ref="E29:H29"/>
    <mergeCell ref="D31:H31"/>
    <mergeCell ref="E32:H32"/>
    <mergeCell ref="D34:H34"/>
    <mergeCell ref="D36:H36"/>
    <mergeCell ref="D38:H38"/>
    <mergeCell ref="C50:E50"/>
    <mergeCell ref="C52:E52"/>
    <mergeCell ref="D24:H24"/>
  </mergeCells>
  <conditionalFormatting sqref="E54">
    <cfRule type="cellIs" dxfId="20" priority="1" operator="equal">
      <formula>"Solicitantul nu se incadreaza in categoria intreprinderilor in dificultate"</formula>
    </cfRule>
    <cfRule type="cellIs" dxfId="19" priority="2" operator="equal">
      <formula>"Solicitantul se incadreaza in categoria intreprinderilor in dificultate"</formula>
    </cfRule>
  </conditionalFormatting>
  <conditionalFormatting sqref="E32:H32">
    <cfRule type="cellIs" dxfId="18" priority="3" operator="equal">
      <formula>"Solicitantul nu se incadreaza in categoria intreprinderilor in dificultate"</formula>
    </cfRule>
    <cfRule type="cellIs" dxfId="17"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AB168"/>
  <sheetViews>
    <sheetView tabSelected="1" topLeftCell="A158" zoomScale="80" zoomScaleNormal="80" workbookViewId="0">
      <selection activeCell="G111" sqref="G111"/>
    </sheetView>
  </sheetViews>
  <sheetFormatPr defaultColWidth="8.88671875" defaultRowHeight="13.8" x14ac:dyDescent="0.25"/>
  <cols>
    <col min="1" max="2" width="5.5546875" style="53" customWidth="1"/>
    <col min="3" max="3" width="9" style="53" customWidth="1"/>
    <col min="4" max="4" width="9.5546875" style="53" customWidth="1"/>
    <col min="5" max="5" width="52.21875" style="53" customWidth="1"/>
    <col min="6" max="6" width="17" style="53" customWidth="1"/>
    <col min="7" max="7" width="15.33203125" style="53" customWidth="1"/>
    <col min="8" max="8" width="18.44140625" style="53" customWidth="1"/>
    <col min="9" max="9" width="15.5546875" style="53" customWidth="1"/>
    <col min="10" max="10" width="15.44140625" style="53" customWidth="1"/>
    <col min="11" max="11" width="16.44140625" style="53" customWidth="1"/>
    <col min="12" max="12" width="15.33203125" style="53" customWidth="1"/>
    <col min="13" max="14" width="6.6640625" style="53" customWidth="1"/>
    <col min="15" max="15" width="4.77734375" style="53" customWidth="1"/>
    <col min="16" max="16" width="13.5546875" style="53" customWidth="1"/>
    <col min="17" max="17" width="4.44140625" style="53" customWidth="1"/>
    <col min="18" max="18" width="6.6640625" style="53" customWidth="1"/>
    <col min="19" max="19" width="5.88671875" style="53" customWidth="1"/>
    <col min="20" max="20" width="16.44140625" style="53" customWidth="1"/>
    <col min="21" max="21" width="18.33203125" style="53" customWidth="1"/>
    <col min="22" max="22" width="16.33203125" style="53" customWidth="1"/>
    <col min="23" max="24" width="17.109375" style="53" customWidth="1"/>
    <col min="25" max="25" width="16.109375" style="53" customWidth="1"/>
    <col min="26" max="26" width="8.88671875" style="53"/>
    <col min="27" max="27" width="5.33203125" style="53" customWidth="1"/>
    <col min="28" max="16384" width="8.88671875" style="53"/>
  </cols>
  <sheetData>
    <row r="2" spans="2:27" ht="8.4" customHeight="1" x14ac:dyDescent="0.25">
      <c r="B2" s="3"/>
      <c r="C2" s="3"/>
      <c r="D2" s="3"/>
      <c r="E2" s="3"/>
      <c r="F2" s="3"/>
      <c r="G2" s="3"/>
      <c r="H2" s="3"/>
      <c r="I2" s="3"/>
      <c r="J2" s="3"/>
      <c r="K2" s="3"/>
      <c r="L2" s="3"/>
      <c r="M2" s="3"/>
      <c r="O2" s="3"/>
      <c r="P2" s="3"/>
      <c r="Q2" s="3"/>
    </row>
    <row r="3" spans="2:27" ht="8.4" customHeight="1" thickBot="1" x14ac:dyDescent="0.3">
      <c r="B3" s="3"/>
      <c r="C3" s="3"/>
      <c r="D3" s="3"/>
      <c r="E3" s="3"/>
      <c r="F3" s="3"/>
      <c r="G3" s="3"/>
      <c r="H3" s="3"/>
      <c r="I3" s="3"/>
      <c r="J3" s="3"/>
      <c r="K3" s="3"/>
      <c r="L3" s="3"/>
      <c r="M3" s="3"/>
      <c r="O3" s="3"/>
      <c r="P3" s="3"/>
      <c r="Q3" s="3"/>
    </row>
    <row r="4" spans="2:27" ht="14.4" customHeight="1" x14ac:dyDescent="0.3">
      <c r="B4" s="3"/>
      <c r="C4" s="81" t="str">
        <f>'0-Instructiuni'!C3</f>
        <v>PROGRAMUL REGIONAL NORD-VEST 2021-2027</v>
      </c>
      <c r="D4" s="82"/>
      <c r="E4" s="82"/>
      <c r="F4" s="83"/>
      <c r="G4" s="83"/>
      <c r="H4" s="83"/>
      <c r="I4" s="83"/>
      <c r="J4" s="84"/>
      <c r="K4" s="7"/>
      <c r="L4" s="7"/>
      <c r="M4" s="3"/>
      <c r="O4" s="3"/>
      <c r="P4" s="373" t="s">
        <v>517</v>
      </c>
      <c r="Q4" s="3"/>
    </row>
    <row r="5" spans="2:27" ht="16.2" customHeight="1" x14ac:dyDescent="0.25">
      <c r="B5" s="3"/>
      <c r="C5" s="171" t="str">
        <f>'0-Instructiuni'!C4</f>
        <v>PRIORITATEA 1: O regiune competitivă prin inovare, digitalizare și întreprinderi dinamice</v>
      </c>
      <c r="D5" s="175"/>
      <c r="E5" s="175"/>
      <c r="F5" s="175"/>
      <c r="G5" s="175"/>
      <c r="H5" s="175"/>
      <c r="I5" s="175"/>
      <c r="J5" s="174"/>
      <c r="K5" s="7"/>
      <c r="L5" s="7"/>
      <c r="M5" s="3"/>
      <c r="O5" s="3"/>
      <c r="P5" s="374"/>
      <c r="Q5" s="3"/>
    </row>
    <row r="6" spans="2:27" ht="18" customHeight="1" x14ac:dyDescent="0.25">
      <c r="B6" s="3"/>
      <c r="C6" s="171" t="str">
        <f>'0-Instructiuni'!C5</f>
        <v>OBIECTIV SPECIFIC 1.1: Dezvoltarea și sporirea capacităților de cercetare și inovare și adoptarea tehnologiilor avansate</v>
      </c>
      <c r="D6" s="175"/>
      <c r="E6" s="175"/>
      <c r="F6" s="175"/>
      <c r="G6" s="175"/>
      <c r="H6" s="175"/>
      <c r="I6" s="175"/>
      <c r="J6" s="174"/>
      <c r="K6" s="7"/>
      <c r="L6" s="7"/>
      <c r="M6" s="3"/>
      <c r="O6" s="3"/>
      <c r="P6" s="374"/>
      <c r="Q6" s="3"/>
    </row>
    <row r="7" spans="2:27" ht="15.75" customHeight="1" thickBot="1" x14ac:dyDescent="0.3">
      <c r="B7" s="3"/>
      <c r="C7" s="85" t="str">
        <f>'0-Instructiuni'!C6</f>
        <v>Apel de proiecte nr. PRNV/2023/111/1</v>
      </c>
      <c r="D7" s="176"/>
      <c r="E7" s="176"/>
      <c r="F7" s="176"/>
      <c r="G7" s="176"/>
      <c r="H7" s="176"/>
      <c r="I7" s="176"/>
      <c r="J7" s="177"/>
      <c r="K7" s="7"/>
      <c r="L7" s="7"/>
      <c r="M7" s="3"/>
      <c r="O7" s="3"/>
      <c r="P7" s="375"/>
      <c r="Q7" s="3"/>
    </row>
    <row r="8" spans="2:27" x14ac:dyDescent="0.25">
      <c r="B8" s="3"/>
      <c r="C8" s="3"/>
      <c r="D8" s="3"/>
      <c r="E8" s="3"/>
      <c r="F8" s="3"/>
      <c r="G8" s="3"/>
      <c r="H8" s="3"/>
      <c r="I8" s="3"/>
      <c r="J8" s="3"/>
      <c r="K8" s="3"/>
      <c r="L8" s="3"/>
      <c r="M8" s="3"/>
      <c r="O8" s="3"/>
      <c r="P8" s="3"/>
      <c r="Q8" s="3"/>
    </row>
    <row r="10" spans="2:27" x14ac:dyDescent="0.25">
      <c r="B10" s="3"/>
      <c r="C10" s="3"/>
      <c r="D10" s="3"/>
      <c r="E10" s="3"/>
      <c r="F10" s="3"/>
      <c r="G10" s="3"/>
      <c r="H10" s="3"/>
      <c r="I10" s="3"/>
      <c r="J10" s="3"/>
      <c r="K10" s="3"/>
      <c r="L10" s="3"/>
      <c r="M10" s="3"/>
      <c r="O10" s="3"/>
      <c r="P10" s="3"/>
      <c r="Q10" s="3"/>
      <c r="S10" s="3"/>
      <c r="T10" s="3"/>
      <c r="U10" s="3"/>
      <c r="V10" s="3"/>
      <c r="W10" s="3"/>
      <c r="X10" s="3"/>
      <c r="Y10" s="3"/>
      <c r="Z10" s="3"/>
      <c r="AA10" s="3"/>
    </row>
    <row r="11" spans="2:27" ht="14.4" thickBot="1" x14ac:dyDescent="0.3">
      <c r="B11" s="3"/>
      <c r="C11" s="3"/>
      <c r="D11" s="3"/>
      <c r="E11" s="3"/>
      <c r="F11" s="3"/>
      <c r="G11" s="3"/>
      <c r="H11" s="3"/>
      <c r="I11" s="3"/>
      <c r="J11" s="3"/>
      <c r="K11" s="3"/>
      <c r="L11" s="3"/>
      <c r="M11" s="3"/>
      <c r="O11" s="3"/>
      <c r="P11" s="3"/>
      <c r="Q11" s="3"/>
      <c r="S11" s="3"/>
      <c r="T11" s="3"/>
      <c r="U11" s="3"/>
      <c r="V11" s="3"/>
      <c r="W11" s="3"/>
      <c r="X11" s="3"/>
      <c r="Y11" s="3"/>
      <c r="Z11" s="3"/>
      <c r="AA11" s="3"/>
    </row>
    <row r="12" spans="2:27" ht="24" customHeight="1" x14ac:dyDescent="0.25">
      <c r="B12" s="3"/>
      <c r="C12" s="424" t="s">
        <v>312</v>
      </c>
      <c r="D12" s="412" t="s">
        <v>314</v>
      </c>
      <c r="E12" s="426" t="s">
        <v>76</v>
      </c>
      <c r="F12" s="428" t="s">
        <v>77</v>
      </c>
      <c r="G12" s="428"/>
      <c r="H12" s="422" t="s">
        <v>78</v>
      </c>
      <c r="I12" s="428" t="s">
        <v>79</v>
      </c>
      <c r="J12" s="428"/>
      <c r="K12" s="422" t="s">
        <v>80</v>
      </c>
      <c r="L12" s="420" t="s">
        <v>68</v>
      </c>
      <c r="M12" s="3"/>
      <c r="O12" s="3"/>
      <c r="P12" s="296"/>
      <c r="Q12" s="3"/>
      <c r="S12" s="3"/>
      <c r="T12" s="391" t="s">
        <v>81</v>
      </c>
      <c r="U12" s="392"/>
      <c r="V12" s="392"/>
      <c r="W12" s="392"/>
      <c r="X12" s="392"/>
      <c r="Y12" s="392"/>
      <c r="Z12" s="393"/>
      <c r="AA12" s="3"/>
    </row>
    <row r="13" spans="2:27" ht="36.6" customHeight="1" thickBot="1" x14ac:dyDescent="0.3">
      <c r="B13" s="3"/>
      <c r="C13" s="425"/>
      <c r="D13" s="413"/>
      <c r="E13" s="427"/>
      <c r="F13" s="90" t="s">
        <v>82</v>
      </c>
      <c r="G13" s="90" t="s">
        <v>83</v>
      </c>
      <c r="H13" s="423"/>
      <c r="I13" s="90" t="s">
        <v>82</v>
      </c>
      <c r="J13" s="90" t="s">
        <v>84</v>
      </c>
      <c r="K13" s="423"/>
      <c r="L13" s="421"/>
      <c r="M13" s="3"/>
      <c r="O13" s="3"/>
      <c r="P13" s="297"/>
      <c r="Q13" s="3"/>
      <c r="S13" s="3"/>
      <c r="T13" s="394"/>
      <c r="U13" s="395"/>
      <c r="V13" s="395"/>
      <c r="W13" s="395"/>
      <c r="X13" s="395"/>
      <c r="Y13" s="395"/>
      <c r="Z13" s="396"/>
      <c r="AA13" s="3"/>
    </row>
    <row r="14" spans="2:27" ht="42" customHeight="1" thickBot="1" x14ac:dyDescent="0.3">
      <c r="B14" s="3"/>
      <c r="C14" s="403" t="s">
        <v>309</v>
      </c>
      <c r="D14" s="404"/>
      <c r="E14" s="404"/>
      <c r="F14" s="404"/>
      <c r="G14" s="404"/>
      <c r="H14" s="404"/>
      <c r="I14" s="404"/>
      <c r="J14" s="404"/>
      <c r="K14" s="404"/>
      <c r="L14" s="405"/>
      <c r="M14" s="3"/>
      <c r="O14" s="3"/>
      <c r="P14" s="297"/>
      <c r="Q14" s="3"/>
      <c r="S14" s="3"/>
      <c r="T14" s="388" t="s">
        <v>290</v>
      </c>
      <c r="U14" s="389"/>
      <c r="V14" s="389"/>
      <c r="W14" s="389"/>
      <c r="X14" s="389"/>
      <c r="Y14" s="389"/>
      <c r="Z14" s="390"/>
      <c r="AA14" s="3"/>
    </row>
    <row r="15" spans="2:27" ht="24" customHeight="1" x14ac:dyDescent="0.25">
      <c r="B15" s="3"/>
      <c r="C15" s="414" t="s">
        <v>311</v>
      </c>
      <c r="D15" s="415"/>
      <c r="E15" s="415"/>
      <c r="F15" s="415"/>
      <c r="G15" s="415"/>
      <c r="H15" s="415"/>
      <c r="I15" s="415"/>
      <c r="J15" s="415"/>
      <c r="K15" s="415"/>
      <c r="L15" s="416"/>
      <c r="M15" s="3"/>
      <c r="O15" s="3"/>
      <c r="P15" s="297"/>
      <c r="Q15" s="3"/>
      <c r="S15" s="3"/>
      <c r="T15" s="397"/>
      <c r="U15" s="398"/>
      <c r="V15" s="398"/>
      <c r="W15" s="398"/>
      <c r="X15" s="398"/>
      <c r="Y15" s="398"/>
      <c r="Z15" s="399"/>
      <c r="AA15" s="3"/>
    </row>
    <row r="16" spans="2:27" ht="38.4" customHeight="1" x14ac:dyDescent="0.25">
      <c r="B16" s="3"/>
      <c r="C16" s="149" t="s">
        <v>313</v>
      </c>
      <c r="D16" s="152" t="s">
        <v>106</v>
      </c>
      <c r="E16" s="147" t="s">
        <v>286</v>
      </c>
      <c r="F16" s="55"/>
      <c r="G16" s="55"/>
      <c r="H16" s="272">
        <f>F16+G16</f>
        <v>0</v>
      </c>
      <c r="I16" s="55"/>
      <c r="J16" s="55"/>
      <c r="K16" s="272">
        <f>I16+J16</f>
        <v>0</v>
      </c>
      <c r="L16" s="273">
        <f>H16+K16</f>
        <v>0</v>
      </c>
      <c r="M16" s="3"/>
      <c r="O16" s="3"/>
      <c r="P16" s="297"/>
      <c r="Q16" s="3"/>
      <c r="S16" s="3"/>
      <c r="T16" s="56"/>
      <c r="U16" s="57"/>
      <c r="V16" s="57"/>
      <c r="W16" s="57"/>
      <c r="X16" s="57"/>
      <c r="Y16" s="303">
        <f>SUM(T16:X16)</f>
        <v>0</v>
      </c>
      <c r="Z16" s="304" t="str">
        <f>IF(Y16=L16,"OK","ERROR")</f>
        <v>OK</v>
      </c>
      <c r="AA16" s="3"/>
    </row>
    <row r="17" spans="2:27" ht="39" customHeight="1" x14ac:dyDescent="0.25">
      <c r="B17" s="3"/>
      <c r="C17" s="149" t="s">
        <v>313</v>
      </c>
      <c r="D17" s="152">
        <f>D16+1</f>
        <v>2</v>
      </c>
      <c r="E17" s="147" t="s">
        <v>287</v>
      </c>
      <c r="F17" s="55"/>
      <c r="G17" s="55"/>
      <c r="H17" s="272">
        <f>F17+G17</f>
        <v>0</v>
      </c>
      <c r="I17" s="55"/>
      <c r="J17" s="55"/>
      <c r="K17" s="272">
        <f>I17+J17</f>
        <v>0</v>
      </c>
      <c r="L17" s="273">
        <f>H17+K17</f>
        <v>0</v>
      </c>
      <c r="M17" s="3"/>
      <c r="O17" s="3"/>
      <c r="P17" s="297"/>
      <c r="Q17" s="3"/>
      <c r="S17" s="3"/>
      <c r="T17" s="56"/>
      <c r="U17" s="57"/>
      <c r="V17" s="57"/>
      <c r="W17" s="57"/>
      <c r="X17" s="57"/>
      <c r="Y17" s="303">
        <f t="shared" ref="Y17:Y18" si="0">SUM(T17:X17)</f>
        <v>0</v>
      </c>
      <c r="Z17" s="304" t="str">
        <f>IF(Y17=L17,"OK","ERROR")</f>
        <v>OK</v>
      </c>
      <c r="AA17" s="3"/>
    </row>
    <row r="18" spans="2:27" ht="25.05" customHeight="1" x14ac:dyDescent="0.25">
      <c r="B18" s="3"/>
      <c r="C18" s="149"/>
      <c r="D18" s="152"/>
      <c r="E18" s="153" t="s">
        <v>315</v>
      </c>
      <c r="F18" s="274">
        <f>SUM(F16:F17)</f>
        <v>0</v>
      </c>
      <c r="G18" s="274">
        <f t="shared" ref="G18:L18" si="1">SUM(G16:G17)</f>
        <v>0</v>
      </c>
      <c r="H18" s="274">
        <f t="shared" si="1"/>
        <v>0</v>
      </c>
      <c r="I18" s="274">
        <f t="shared" si="1"/>
        <v>0</v>
      </c>
      <c r="J18" s="274">
        <f t="shared" si="1"/>
        <v>0</v>
      </c>
      <c r="K18" s="274">
        <f t="shared" si="1"/>
        <v>0</v>
      </c>
      <c r="L18" s="275">
        <f t="shared" si="1"/>
        <v>0</v>
      </c>
      <c r="M18" s="3"/>
      <c r="O18" s="3"/>
      <c r="P18" s="297"/>
      <c r="Q18" s="3"/>
      <c r="S18" s="3"/>
      <c r="T18" s="305">
        <f>SUM(T16:T17)</f>
        <v>0</v>
      </c>
      <c r="U18" s="303">
        <f t="shared" ref="U18:X18" si="2">SUM(U16:U17)</f>
        <v>0</v>
      </c>
      <c r="V18" s="303">
        <f t="shared" si="2"/>
        <v>0</v>
      </c>
      <c r="W18" s="306">
        <f t="shared" si="2"/>
        <v>0</v>
      </c>
      <c r="X18" s="306">
        <f t="shared" si="2"/>
        <v>0</v>
      </c>
      <c r="Y18" s="303">
        <f t="shared" si="0"/>
        <v>0</v>
      </c>
      <c r="Z18" s="304" t="str">
        <f>IF(Y18=L18,"OK","ERROR")</f>
        <v>OK</v>
      </c>
      <c r="AA18" s="3"/>
    </row>
    <row r="19" spans="2:27" ht="25.05" customHeight="1" x14ac:dyDescent="0.25">
      <c r="B19" s="3"/>
      <c r="C19" s="417" t="s">
        <v>316</v>
      </c>
      <c r="D19" s="418"/>
      <c r="E19" s="418"/>
      <c r="F19" s="418"/>
      <c r="G19" s="418"/>
      <c r="H19" s="418"/>
      <c r="I19" s="418"/>
      <c r="J19" s="418"/>
      <c r="K19" s="418"/>
      <c r="L19" s="419"/>
      <c r="M19" s="3"/>
      <c r="O19" s="3"/>
      <c r="P19" s="297"/>
      <c r="Q19" s="3"/>
      <c r="S19" s="3"/>
      <c r="T19" s="376"/>
      <c r="U19" s="377"/>
      <c r="V19" s="377"/>
      <c r="W19" s="377"/>
      <c r="X19" s="377"/>
      <c r="Y19" s="377"/>
      <c r="Z19" s="378"/>
      <c r="AA19" s="3"/>
    </row>
    <row r="20" spans="2:27" ht="25.05" customHeight="1" x14ac:dyDescent="0.25">
      <c r="B20" s="3"/>
      <c r="C20" s="149" t="s">
        <v>313</v>
      </c>
      <c r="D20" s="152" t="s">
        <v>106</v>
      </c>
      <c r="E20" s="147" t="s">
        <v>317</v>
      </c>
      <c r="F20" s="55"/>
      <c r="G20" s="55"/>
      <c r="H20" s="272">
        <f>F20+G20</f>
        <v>0</v>
      </c>
      <c r="I20" s="55"/>
      <c r="J20" s="55"/>
      <c r="K20" s="272">
        <f>I20+J20</f>
        <v>0</v>
      </c>
      <c r="L20" s="273">
        <f>H20+K20</f>
        <v>0</v>
      </c>
      <c r="M20" s="3"/>
      <c r="O20" s="3"/>
      <c r="P20" s="297"/>
      <c r="Q20" s="3"/>
      <c r="S20" s="3"/>
      <c r="T20" s="56"/>
      <c r="U20" s="57"/>
      <c r="V20" s="57"/>
      <c r="W20" s="57"/>
      <c r="X20" s="57"/>
      <c r="Y20" s="303">
        <f>SUM(T20:X20)</f>
        <v>0</v>
      </c>
      <c r="Z20" s="304" t="str">
        <f t="shared" ref="Z20:Z26" si="3">IF(Y20=L20,"OK","ERROR")</f>
        <v>OK</v>
      </c>
      <c r="AA20" s="3"/>
    </row>
    <row r="21" spans="2:27" ht="25.05" customHeight="1" x14ac:dyDescent="0.25">
      <c r="B21" s="3"/>
      <c r="C21" s="149" t="s">
        <v>313</v>
      </c>
      <c r="D21" s="152">
        <f>D20+1</f>
        <v>2</v>
      </c>
      <c r="E21" s="147" t="s">
        <v>284</v>
      </c>
      <c r="F21" s="55"/>
      <c r="G21" s="55"/>
      <c r="H21" s="272">
        <f>F21+G21</f>
        <v>0</v>
      </c>
      <c r="I21" s="55"/>
      <c r="J21" s="55"/>
      <c r="K21" s="272">
        <f>I21+J21</f>
        <v>0</v>
      </c>
      <c r="L21" s="273">
        <f>H21+K21</f>
        <v>0</v>
      </c>
      <c r="M21" s="3"/>
      <c r="O21" s="3"/>
      <c r="P21" s="297"/>
      <c r="Q21" s="3"/>
      <c r="S21" s="3"/>
      <c r="T21" s="56"/>
      <c r="U21" s="57"/>
      <c r="V21" s="57"/>
      <c r="W21" s="57"/>
      <c r="X21" s="57"/>
      <c r="Y21" s="303">
        <f t="shared" ref="Y21:Y26" si="4">SUM(T21:W21)</f>
        <v>0</v>
      </c>
      <c r="Z21" s="304" t="str">
        <f t="shared" si="3"/>
        <v>OK</v>
      </c>
      <c r="AA21" s="3"/>
    </row>
    <row r="22" spans="2:27" ht="25.05" customHeight="1" x14ac:dyDescent="0.25">
      <c r="B22" s="3"/>
      <c r="C22" s="149" t="s">
        <v>313</v>
      </c>
      <c r="D22" s="152">
        <f t="shared" ref="D22:D25" si="5">D21+1</f>
        <v>3</v>
      </c>
      <c r="E22" s="147" t="s">
        <v>318</v>
      </c>
      <c r="F22" s="55"/>
      <c r="G22" s="55"/>
      <c r="H22" s="272">
        <f t="shared" ref="H22:H25" si="6">F22+G22</f>
        <v>0</v>
      </c>
      <c r="I22" s="55"/>
      <c r="J22" s="55"/>
      <c r="K22" s="272">
        <f t="shared" ref="K22:K25" si="7">I22+J22</f>
        <v>0</v>
      </c>
      <c r="L22" s="273">
        <f t="shared" ref="L22:L25" si="8">H22+K22</f>
        <v>0</v>
      </c>
      <c r="M22" s="3"/>
      <c r="O22" s="3"/>
      <c r="P22" s="297"/>
      <c r="Q22" s="3"/>
      <c r="S22" s="3"/>
      <c r="T22" s="56"/>
      <c r="U22" s="57"/>
      <c r="V22" s="57"/>
      <c r="W22" s="57"/>
      <c r="X22" s="57"/>
      <c r="Y22" s="303">
        <f t="shared" si="4"/>
        <v>0</v>
      </c>
      <c r="Z22" s="304" t="str">
        <f t="shared" si="3"/>
        <v>OK</v>
      </c>
      <c r="AA22" s="3"/>
    </row>
    <row r="23" spans="2:27" ht="25.05" customHeight="1" x14ac:dyDescent="0.25">
      <c r="B23" s="3"/>
      <c r="C23" s="149" t="s">
        <v>313</v>
      </c>
      <c r="D23" s="152">
        <f t="shared" si="5"/>
        <v>4</v>
      </c>
      <c r="E23" s="147" t="s">
        <v>319</v>
      </c>
      <c r="F23" s="55"/>
      <c r="G23" s="55"/>
      <c r="H23" s="272">
        <f t="shared" si="6"/>
        <v>0</v>
      </c>
      <c r="I23" s="55"/>
      <c r="J23" s="55"/>
      <c r="K23" s="272">
        <f t="shared" si="7"/>
        <v>0</v>
      </c>
      <c r="L23" s="273">
        <f t="shared" si="8"/>
        <v>0</v>
      </c>
      <c r="M23" s="3"/>
      <c r="O23" s="3"/>
      <c r="P23" s="297"/>
      <c r="Q23" s="3"/>
      <c r="S23" s="3"/>
      <c r="T23" s="56"/>
      <c r="U23" s="57"/>
      <c r="V23" s="57"/>
      <c r="W23" s="57"/>
      <c r="X23" s="57"/>
      <c r="Y23" s="303">
        <f t="shared" si="4"/>
        <v>0</v>
      </c>
      <c r="Z23" s="304" t="str">
        <f t="shared" si="3"/>
        <v>OK</v>
      </c>
      <c r="AA23" s="3"/>
    </row>
    <row r="24" spans="2:27" ht="25.05" customHeight="1" x14ac:dyDescent="0.25">
      <c r="B24" s="3"/>
      <c r="C24" s="149" t="s">
        <v>313</v>
      </c>
      <c r="D24" s="152">
        <f t="shared" si="5"/>
        <v>5</v>
      </c>
      <c r="E24" s="147" t="s">
        <v>320</v>
      </c>
      <c r="F24" s="55"/>
      <c r="G24" s="55"/>
      <c r="H24" s="272">
        <f t="shared" si="6"/>
        <v>0</v>
      </c>
      <c r="I24" s="55"/>
      <c r="J24" s="55"/>
      <c r="K24" s="272">
        <f t="shared" si="7"/>
        <v>0</v>
      </c>
      <c r="L24" s="273">
        <f t="shared" si="8"/>
        <v>0</v>
      </c>
      <c r="M24" s="3"/>
      <c r="O24" s="3"/>
      <c r="P24" s="297"/>
      <c r="Q24" s="3"/>
      <c r="S24" s="3"/>
      <c r="T24" s="56"/>
      <c r="U24" s="57"/>
      <c r="V24" s="57"/>
      <c r="W24" s="57"/>
      <c r="X24" s="57"/>
      <c r="Y24" s="303">
        <f t="shared" si="4"/>
        <v>0</v>
      </c>
      <c r="Z24" s="304" t="str">
        <f t="shared" si="3"/>
        <v>OK</v>
      </c>
      <c r="AA24" s="3"/>
    </row>
    <row r="25" spans="2:27" ht="25.05" customHeight="1" x14ac:dyDescent="0.25">
      <c r="B25" s="3"/>
      <c r="C25" s="149" t="s">
        <v>313</v>
      </c>
      <c r="D25" s="152">
        <f t="shared" si="5"/>
        <v>6</v>
      </c>
      <c r="E25" s="147" t="s">
        <v>321</v>
      </c>
      <c r="F25" s="55"/>
      <c r="G25" s="55"/>
      <c r="H25" s="272">
        <f t="shared" si="6"/>
        <v>0</v>
      </c>
      <c r="I25" s="55"/>
      <c r="J25" s="55"/>
      <c r="K25" s="272">
        <f t="shared" si="7"/>
        <v>0</v>
      </c>
      <c r="L25" s="273">
        <f t="shared" si="8"/>
        <v>0</v>
      </c>
      <c r="M25" s="3"/>
      <c r="O25" s="3"/>
      <c r="P25" s="298"/>
      <c r="Q25" s="3"/>
      <c r="S25" s="3"/>
      <c r="T25" s="56"/>
      <c r="U25" s="57"/>
      <c r="V25" s="57"/>
      <c r="W25" s="57"/>
      <c r="X25" s="57"/>
      <c r="Y25" s="303">
        <f t="shared" si="4"/>
        <v>0</v>
      </c>
      <c r="Z25" s="304" t="str">
        <f t="shared" si="3"/>
        <v>OK</v>
      </c>
      <c r="AA25" s="3"/>
    </row>
    <row r="26" spans="2:27" ht="25.05" customHeight="1" x14ac:dyDescent="0.25">
      <c r="B26" s="3"/>
      <c r="C26" s="149"/>
      <c r="D26" s="152"/>
      <c r="E26" s="153" t="s">
        <v>315</v>
      </c>
      <c r="F26" s="274">
        <f>SUM(F20:F25)</f>
        <v>0</v>
      </c>
      <c r="G26" s="274">
        <f t="shared" ref="G26:L26" si="9">SUM(G20:G25)</f>
        <v>0</v>
      </c>
      <c r="H26" s="274">
        <f t="shared" si="9"/>
        <v>0</v>
      </c>
      <c r="I26" s="274">
        <f t="shared" si="9"/>
        <v>0</v>
      </c>
      <c r="J26" s="274">
        <f t="shared" si="9"/>
        <v>0</v>
      </c>
      <c r="K26" s="274">
        <f t="shared" si="9"/>
        <v>0</v>
      </c>
      <c r="L26" s="275">
        <f t="shared" si="9"/>
        <v>0</v>
      </c>
      <c r="M26" s="3"/>
      <c r="O26" s="3"/>
      <c r="P26" s="299" t="str">
        <f>IFERROR(ROUND((H20+H21+H22+H23)/H105,2),"")</f>
        <v/>
      </c>
      <c r="Q26" s="3"/>
      <c r="S26" s="3"/>
      <c r="T26" s="305">
        <f>SUM(T20:T25)</f>
        <v>0</v>
      </c>
      <c r="U26" s="303">
        <f t="shared" ref="U26:X26" si="10">SUM(U20:U25)</f>
        <v>0</v>
      </c>
      <c r="V26" s="303">
        <f t="shared" si="10"/>
        <v>0</v>
      </c>
      <c r="W26" s="306">
        <f t="shared" si="10"/>
        <v>0</v>
      </c>
      <c r="X26" s="306">
        <f t="shared" si="10"/>
        <v>0</v>
      </c>
      <c r="Y26" s="303">
        <f t="shared" si="4"/>
        <v>0</v>
      </c>
      <c r="Z26" s="304" t="str">
        <f t="shared" si="3"/>
        <v>OK</v>
      </c>
      <c r="AA26" s="3"/>
    </row>
    <row r="27" spans="2:27" ht="25.05" customHeight="1" x14ac:dyDescent="0.25">
      <c r="B27" s="3"/>
      <c r="C27" s="417" t="s">
        <v>532</v>
      </c>
      <c r="D27" s="418"/>
      <c r="E27" s="418"/>
      <c r="F27" s="418"/>
      <c r="G27" s="418"/>
      <c r="H27" s="418"/>
      <c r="I27" s="418"/>
      <c r="J27" s="418"/>
      <c r="K27" s="418"/>
      <c r="L27" s="419"/>
      <c r="M27" s="3"/>
      <c r="O27" s="3"/>
      <c r="P27" s="297"/>
      <c r="Q27" s="3"/>
      <c r="S27" s="3"/>
      <c r="T27" s="376"/>
      <c r="U27" s="377"/>
      <c r="V27" s="377"/>
      <c r="W27" s="377"/>
      <c r="X27" s="377"/>
      <c r="Y27" s="377"/>
      <c r="Z27" s="378"/>
      <c r="AA27" s="3"/>
    </row>
    <row r="28" spans="2:27" ht="25.05" customHeight="1" x14ac:dyDescent="0.25">
      <c r="B28" s="3"/>
      <c r="C28" s="149" t="s">
        <v>313</v>
      </c>
      <c r="D28" s="152" t="s">
        <v>106</v>
      </c>
      <c r="E28" s="147" t="s">
        <v>533</v>
      </c>
      <c r="F28" s="55"/>
      <c r="G28" s="55"/>
      <c r="H28" s="272">
        <f>F28+G28</f>
        <v>0</v>
      </c>
      <c r="I28" s="55"/>
      <c r="J28" s="55"/>
      <c r="K28" s="272">
        <f>I28+J28</f>
        <v>0</v>
      </c>
      <c r="L28" s="273">
        <f>H28+K28</f>
        <v>0</v>
      </c>
      <c r="M28" s="3"/>
      <c r="O28" s="3"/>
      <c r="P28" s="297"/>
      <c r="Q28" s="3"/>
      <c r="S28" s="3"/>
      <c r="T28" s="56"/>
      <c r="U28" s="57"/>
      <c r="V28" s="57"/>
      <c r="W28" s="57"/>
      <c r="X28" s="57"/>
      <c r="Y28" s="303">
        <f>SUM(T28:X28)</f>
        <v>0</v>
      </c>
      <c r="Z28" s="304" t="str">
        <f t="shared" ref="Z28:Z30" si="11">IF(Y28=L28,"OK","ERROR")</f>
        <v>OK</v>
      </c>
      <c r="AA28" s="3"/>
    </row>
    <row r="29" spans="2:27" ht="25.05" customHeight="1" x14ac:dyDescent="0.25">
      <c r="B29" s="3"/>
      <c r="C29" s="149" t="s">
        <v>313</v>
      </c>
      <c r="D29" s="152">
        <f>D28+1</f>
        <v>2</v>
      </c>
      <c r="E29" s="147" t="s">
        <v>534</v>
      </c>
      <c r="F29" s="55"/>
      <c r="G29" s="55"/>
      <c r="H29" s="272">
        <f>F29+G29</f>
        <v>0</v>
      </c>
      <c r="I29" s="55"/>
      <c r="J29" s="55"/>
      <c r="K29" s="272">
        <f>I29+J29</f>
        <v>0</v>
      </c>
      <c r="L29" s="273">
        <f>H29+K29</f>
        <v>0</v>
      </c>
      <c r="M29" s="3"/>
      <c r="O29" s="3"/>
      <c r="P29" s="297"/>
      <c r="Q29" s="3"/>
      <c r="S29" s="3"/>
      <c r="T29" s="56"/>
      <c r="U29" s="57"/>
      <c r="V29" s="57"/>
      <c r="W29" s="57"/>
      <c r="X29" s="57"/>
      <c r="Y29" s="303">
        <f>SUM(T29:W29)</f>
        <v>0</v>
      </c>
      <c r="Z29" s="304" t="str">
        <f t="shared" si="11"/>
        <v>OK</v>
      </c>
      <c r="AA29" s="3"/>
    </row>
    <row r="30" spans="2:27" ht="25.05" customHeight="1" x14ac:dyDescent="0.25">
      <c r="B30" s="3"/>
      <c r="C30" s="149"/>
      <c r="D30" s="152"/>
      <c r="E30" s="153" t="s">
        <v>315</v>
      </c>
      <c r="F30" s="274">
        <f t="shared" ref="F30:L30" si="12">SUM(F28:F29)</f>
        <v>0</v>
      </c>
      <c r="G30" s="274">
        <f t="shared" si="12"/>
        <v>0</v>
      </c>
      <c r="H30" s="274">
        <f t="shared" si="12"/>
        <v>0</v>
      </c>
      <c r="I30" s="274">
        <f t="shared" si="12"/>
        <v>0</v>
      </c>
      <c r="J30" s="274">
        <f t="shared" si="12"/>
        <v>0</v>
      </c>
      <c r="K30" s="274">
        <f t="shared" si="12"/>
        <v>0</v>
      </c>
      <c r="L30" s="275">
        <f t="shared" si="12"/>
        <v>0</v>
      </c>
      <c r="M30" s="3"/>
      <c r="O30" s="3"/>
      <c r="P30" s="299" t="str">
        <f>IFERROR(ROUND((H28+H29+#REF!+#REF!)/H113,2),"")</f>
        <v/>
      </c>
      <c r="Q30" s="3"/>
      <c r="S30" s="3"/>
      <c r="T30" s="305">
        <f>SUM(T28:T29)</f>
        <v>0</v>
      </c>
      <c r="U30" s="303">
        <f>SUM(U28:U29)</f>
        <v>0</v>
      </c>
      <c r="V30" s="303">
        <f>SUM(V28:V29)</f>
        <v>0</v>
      </c>
      <c r="W30" s="306">
        <f>SUM(W28:W29)</f>
        <v>0</v>
      </c>
      <c r="X30" s="306">
        <f>SUM(X28:X29)</f>
        <v>0</v>
      </c>
      <c r="Y30" s="303">
        <f t="shared" ref="Y30" si="13">SUM(T30:W30)</f>
        <v>0</v>
      </c>
      <c r="Z30" s="304" t="str">
        <f t="shared" si="11"/>
        <v>OK</v>
      </c>
      <c r="AA30" s="3"/>
    </row>
    <row r="31" spans="2:27" ht="25.05" customHeight="1" x14ac:dyDescent="0.25">
      <c r="B31" s="3"/>
      <c r="C31" s="417" t="s">
        <v>322</v>
      </c>
      <c r="D31" s="418"/>
      <c r="E31" s="418"/>
      <c r="F31" s="418"/>
      <c r="G31" s="418"/>
      <c r="H31" s="418"/>
      <c r="I31" s="418"/>
      <c r="J31" s="418"/>
      <c r="K31" s="418"/>
      <c r="L31" s="419"/>
      <c r="M31" s="3"/>
      <c r="O31" s="3"/>
      <c r="P31" s="300"/>
      <c r="Q31" s="3"/>
      <c r="S31" s="3"/>
      <c r="T31" s="376"/>
      <c r="U31" s="377"/>
      <c r="V31" s="377"/>
      <c r="W31" s="377"/>
      <c r="X31" s="377"/>
      <c r="Y31" s="377"/>
      <c r="Z31" s="378"/>
      <c r="AA31" s="3"/>
    </row>
    <row r="32" spans="2:27" ht="39" customHeight="1" x14ac:dyDescent="0.25">
      <c r="B32" s="3"/>
      <c r="C32" s="149" t="s">
        <v>313</v>
      </c>
      <c r="D32" s="152" t="s">
        <v>106</v>
      </c>
      <c r="E32" s="147" t="s">
        <v>323</v>
      </c>
      <c r="F32" s="55"/>
      <c r="G32" s="55"/>
      <c r="H32" s="272">
        <f>F32+G32</f>
        <v>0</v>
      </c>
      <c r="I32" s="55"/>
      <c r="J32" s="55"/>
      <c r="K32" s="272">
        <f>I32+J32</f>
        <v>0</v>
      </c>
      <c r="L32" s="273">
        <f>H32+K32</f>
        <v>0</v>
      </c>
      <c r="M32" s="3"/>
      <c r="O32" s="3"/>
      <c r="P32" s="297"/>
      <c r="Q32" s="3"/>
      <c r="S32" s="3"/>
      <c r="T32" s="56"/>
      <c r="U32" s="57"/>
      <c r="V32" s="57"/>
      <c r="W32" s="57"/>
      <c r="X32" s="57"/>
      <c r="Y32" s="303">
        <f>SUM(T32:X32)</f>
        <v>0</v>
      </c>
      <c r="Z32" s="304" t="str">
        <f t="shared" ref="Z32:Z38" si="14">IF(Y32=L32,"OK","ERROR")</f>
        <v>OK</v>
      </c>
      <c r="AA32" s="3"/>
    </row>
    <row r="33" spans="2:27" ht="28.05" customHeight="1" x14ac:dyDescent="0.25">
      <c r="B33" s="3"/>
      <c r="C33" s="149" t="s">
        <v>313</v>
      </c>
      <c r="D33" s="152">
        <f>D32+1</f>
        <v>2</v>
      </c>
      <c r="E33" s="147" t="s">
        <v>324</v>
      </c>
      <c r="F33" s="55"/>
      <c r="G33" s="55"/>
      <c r="H33" s="272">
        <f>F33+G33</f>
        <v>0</v>
      </c>
      <c r="I33" s="55"/>
      <c r="J33" s="55"/>
      <c r="K33" s="272">
        <f>I33+J33</f>
        <v>0</v>
      </c>
      <c r="L33" s="273">
        <f>H33+K33</f>
        <v>0</v>
      </c>
      <c r="M33" s="3"/>
      <c r="O33" s="3"/>
      <c r="P33" s="297"/>
      <c r="Q33" s="3"/>
      <c r="S33" s="3"/>
      <c r="T33" s="56"/>
      <c r="U33" s="57"/>
      <c r="V33" s="57"/>
      <c r="W33" s="57"/>
      <c r="X33" s="57"/>
      <c r="Y33" s="303">
        <f t="shared" ref="Y33:Y38" si="15">SUM(T33:X33)</f>
        <v>0</v>
      </c>
      <c r="Z33" s="304" t="str">
        <f t="shared" si="14"/>
        <v>OK</v>
      </c>
      <c r="AA33" s="3"/>
    </row>
    <row r="34" spans="2:27" ht="37.200000000000003" customHeight="1" x14ac:dyDescent="0.25">
      <c r="B34" s="3"/>
      <c r="C34" s="149" t="s">
        <v>313</v>
      </c>
      <c r="D34" s="152">
        <f t="shared" ref="D34:D37" si="16">D33+1</f>
        <v>3</v>
      </c>
      <c r="E34" s="147" t="s">
        <v>325</v>
      </c>
      <c r="F34" s="55"/>
      <c r="G34" s="55"/>
      <c r="H34" s="272">
        <f t="shared" ref="H34:H37" si="17">F34+G34</f>
        <v>0</v>
      </c>
      <c r="I34" s="55"/>
      <c r="J34" s="55"/>
      <c r="K34" s="272">
        <f t="shared" ref="K34:K37" si="18">I34+J34</f>
        <v>0</v>
      </c>
      <c r="L34" s="273">
        <f t="shared" ref="L34:L37" si="19">H34+K34</f>
        <v>0</v>
      </c>
      <c r="M34" s="3"/>
      <c r="O34" s="3"/>
      <c r="P34" s="297"/>
      <c r="Q34" s="3"/>
      <c r="S34" s="3"/>
      <c r="T34" s="56"/>
      <c r="U34" s="57"/>
      <c r="V34" s="57"/>
      <c r="W34" s="57"/>
      <c r="X34" s="57"/>
      <c r="Y34" s="303">
        <f t="shared" si="15"/>
        <v>0</v>
      </c>
      <c r="Z34" s="304" t="str">
        <f t="shared" si="14"/>
        <v>OK</v>
      </c>
      <c r="AA34" s="3"/>
    </row>
    <row r="35" spans="2:27" ht="28.05" customHeight="1" x14ac:dyDescent="0.25">
      <c r="B35" s="3"/>
      <c r="C35" s="149" t="s">
        <v>313</v>
      </c>
      <c r="D35" s="152">
        <f t="shared" si="16"/>
        <v>4</v>
      </c>
      <c r="E35" s="147" t="s">
        <v>326</v>
      </c>
      <c r="F35" s="55"/>
      <c r="G35" s="55"/>
      <c r="H35" s="272">
        <f t="shared" si="17"/>
        <v>0</v>
      </c>
      <c r="I35" s="55"/>
      <c r="J35" s="55"/>
      <c r="K35" s="272">
        <f t="shared" si="18"/>
        <v>0</v>
      </c>
      <c r="L35" s="273">
        <f t="shared" si="19"/>
        <v>0</v>
      </c>
      <c r="M35" s="3"/>
      <c r="O35" s="3"/>
      <c r="P35" s="297"/>
      <c r="Q35" s="3"/>
      <c r="S35" s="3"/>
      <c r="T35" s="56"/>
      <c r="U35" s="57"/>
      <c r="V35" s="57"/>
      <c r="W35" s="57"/>
      <c r="X35" s="57"/>
      <c r="Y35" s="303">
        <f t="shared" si="15"/>
        <v>0</v>
      </c>
      <c r="Z35" s="304" t="str">
        <f t="shared" si="14"/>
        <v>OK</v>
      </c>
      <c r="AA35" s="3"/>
    </row>
    <row r="36" spans="2:27" ht="28.05" customHeight="1" x14ac:dyDescent="0.25">
      <c r="B36" s="3"/>
      <c r="C36" s="149" t="s">
        <v>313</v>
      </c>
      <c r="D36" s="152">
        <f t="shared" si="16"/>
        <v>5</v>
      </c>
      <c r="E36" s="147" t="s">
        <v>285</v>
      </c>
      <c r="F36" s="55"/>
      <c r="G36" s="55"/>
      <c r="H36" s="272">
        <f t="shared" si="17"/>
        <v>0</v>
      </c>
      <c r="I36" s="55"/>
      <c r="J36" s="55"/>
      <c r="K36" s="272">
        <f t="shared" si="18"/>
        <v>0</v>
      </c>
      <c r="L36" s="273">
        <f t="shared" si="19"/>
        <v>0</v>
      </c>
      <c r="M36" s="3"/>
      <c r="O36" s="3"/>
      <c r="P36" s="297"/>
      <c r="Q36" s="3"/>
      <c r="S36" s="3"/>
      <c r="T36" s="56"/>
      <c r="U36" s="57"/>
      <c r="V36" s="57"/>
      <c r="W36" s="57"/>
      <c r="X36" s="57"/>
      <c r="Y36" s="303">
        <f t="shared" si="15"/>
        <v>0</v>
      </c>
      <c r="Z36" s="304" t="str">
        <f t="shared" si="14"/>
        <v>OK</v>
      </c>
      <c r="AA36" s="3"/>
    </row>
    <row r="37" spans="2:27" ht="28.05" customHeight="1" x14ac:dyDescent="0.25">
      <c r="B37" s="3"/>
      <c r="C37" s="149" t="s">
        <v>313</v>
      </c>
      <c r="D37" s="152">
        <f t="shared" si="16"/>
        <v>6</v>
      </c>
      <c r="E37" s="147" t="s">
        <v>327</v>
      </c>
      <c r="F37" s="55"/>
      <c r="G37" s="55"/>
      <c r="H37" s="272">
        <f t="shared" si="17"/>
        <v>0</v>
      </c>
      <c r="I37" s="55"/>
      <c r="J37" s="55"/>
      <c r="K37" s="272">
        <f t="shared" si="18"/>
        <v>0</v>
      </c>
      <c r="L37" s="273">
        <f t="shared" si="19"/>
        <v>0</v>
      </c>
      <c r="M37" s="3"/>
      <c r="O37" s="3"/>
      <c r="P37" s="297"/>
      <c r="Q37" s="3"/>
      <c r="S37" s="3"/>
      <c r="T37" s="56"/>
      <c r="U37" s="57"/>
      <c r="V37" s="57"/>
      <c r="W37" s="57"/>
      <c r="X37" s="57"/>
      <c r="Y37" s="303">
        <f t="shared" si="15"/>
        <v>0</v>
      </c>
      <c r="Z37" s="304" t="str">
        <f t="shared" si="14"/>
        <v>OK</v>
      </c>
      <c r="AA37" s="3"/>
    </row>
    <row r="38" spans="2:27" ht="25.05" customHeight="1" x14ac:dyDescent="0.25">
      <c r="B38" s="3"/>
      <c r="C38" s="149"/>
      <c r="D38" s="152"/>
      <c r="E38" s="153" t="s">
        <v>315</v>
      </c>
      <c r="F38" s="274">
        <f>SUM(F32:F37)</f>
        <v>0</v>
      </c>
      <c r="G38" s="274">
        <f t="shared" ref="G38" si="20">SUM(G32:G37)</f>
        <v>0</v>
      </c>
      <c r="H38" s="274">
        <f t="shared" ref="H38" si="21">SUM(H32:H37)</f>
        <v>0</v>
      </c>
      <c r="I38" s="274">
        <f t="shared" ref="I38" si="22">SUM(I32:I37)</f>
        <v>0</v>
      </c>
      <c r="J38" s="274">
        <f t="shared" ref="J38" si="23">SUM(J32:J37)</f>
        <v>0</v>
      </c>
      <c r="K38" s="274">
        <f t="shared" ref="K38" si="24">SUM(K32:K37)</f>
        <v>0</v>
      </c>
      <c r="L38" s="275">
        <f t="shared" ref="L38" si="25">SUM(L32:L37)</f>
        <v>0</v>
      </c>
      <c r="M38" s="3"/>
      <c r="O38" s="3"/>
      <c r="P38" s="297"/>
      <c r="Q38" s="3"/>
      <c r="S38" s="3"/>
      <c r="T38" s="305">
        <f>SUM(T32:T37)</f>
        <v>0</v>
      </c>
      <c r="U38" s="303">
        <f t="shared" ref="U38:X38" si="26">SUM(U32:U37)</f>
        <v>0</v>
      </c>
      <c r="V38" s="303">
        <f t="shared" si="26"/>
        <v>0</v>
      </c>
      <c r="W38" s="306">
        <f t="shared" si="26"/>
        <v>0</v>
      </c>
      <c r="X38" s="306">
        <f t="shared" si="26"/>
        <v>0</v>
      </c>
      <c r="Y38" s="303">
        <f t="shared" si="15"/>
        <v>0</v>
      </c>
      <c r="Z38" s="304" t="str">
        <f t="shared" si="14"/>
        <v>OK</v>
      </c>
      <c r="AA38" s="3"/>
    </row>
    <row r="39" spans="2:27" ht="25.05" customHeight="1" x14ac:dyDescent="0.25">
      <c r="B39" s="3"/>
      <c r="C39" s="417" t="s">
        <v>328</v>
      </c>
      <c r="D39" s="418"/>
      <c r="E39" s="418"/>
      <c r="F39" s="418"/>
      <c r="G39" s="418"/>
      <c r="H39" s="418"/>
      <c r="I39" s="418"/>
      <c r="J39" s="418"/>
      <c r="K39" s="418"/>
      <c r="L39" s="419"/>
      <c r="M39" s="3"/>
      <c r="O39" s="3"/>
      <c r="P39" s="298"/>
      <c r="Q39" s="3"/>
      <c r="S39" s="3"/>
      <c r="T39" s="376"/>
      <c r="U39" s="377"/>
      <c r="V39" s="377"/>
      <c r="W39" s="377"/>
      <c r="X39" s="377"/>
      <c r="Y39" s="377"/>
      <c r="Z39" s="378"/>
      <c r="AA39" s="3"/>
    </row>
    <row r="40" spans="2:27" ht="25.05" customHeight="1" x14ac:dyDescent="0.25">
      <c r="B40" s="3"/>
      <c r="C40" s="149" t="s">
        <v>313</v>
      </c>
      <c r="D40" s="152" t="s">
        <v>106</v>
      </c>
      <c r="E40" s="147" t="s">
        <v>329</v>
      </c>
      <c r="F40" s="55"/>
      <c r="G40" s="55"/>
      <c r="H40" s="272">
        <f>F40+G40</f>
        <v>0</v>
      </c>
      <c r="I40" s="55"/>
      <c r="J40" s="55"/>
      <c r="K40" s="272">
        <f>I40+J40</f>
        <v>0</v>
      </c>
      <c r="L40" s="273">
        <f>H40+K40</f>
        <v>0</v>
      </c>
      <c r="M40" s="3"/>
      <c r="O40" s="3"/>
      <c r="P40" s="233" t="str">
        <f>IF(H41&lt;=20%*SUM(H38+H26+H18+H30),"OK","ERROR")</f>
        <v>OK</v>
      </c>
      <c r="Q40" s="61"/>
      <c r="S40" s="3"/>
      <c r="T40" s="56"/>
      <c r="U40" s="57"/>
      <c r="V40" s="57"/>
      <c r="W40" s="57"/>
      <c r="X40" s="57"/>
      <c r="Y40" s="303">
        <f>SUM(T40:X40)</f>
        <v>0</v>
      </c>
      <c r="Z40" s="304" t="str">
        <f>IF(Y40=L40,"OK","ERROR")</f>
        <v>OK</v>
      </c>
      <c r="AA40" s="3"/>
    </row>
    <row r="41" spans="2:27" ht="25.05" customHeight="1" thickBot="1" x14ac:dyDescent="0.3">
      <c r="B41" s="3"/>
      <c r="C41" s="154"/>
      <c r="D41" s="155"/>
      <c r="E41" s="156" t="s">
        <v>315</v>
      </c>
      <c r="F41" s="276">
        <f t="shared" ref="F41:L41" si="27">SUM(F40:F40)</f>
        <v>0</v>
      </c>
      <c r="G41" s="276">
        <f t="shared" si="27"/>
        <v>0</v>
      </c>
      <c r="H41" s="276">
        <f t="shared" si="27"/>
        <v>0</v>
      </c>
      <c r="I41" s="276">
        <f t="shared" si="27"/>
        <v>0</v>
      </c>
      <c r="J41" s="276">
        <f t="shared" si="27"/>
        <v>0</v>
      </c>
      <c r="K41" s="276">
        <f t="shared" si="27"/>
        <v>0</v>
      </c>
      <c r="L41" s="277">
        <f t="shared" si="27"/>
        <v>0</v>
      </c>
      <c r="M41" s="3"/>
      <c r="O41" s="3"/>
      <c r="P41" s="300"/>
      <c r="Q41" s="3"/>
      <c r="S41" s="3"/>
      <c r="T41" s="311">
        <f>SUM(T40)</f>
        <v>0</v>
      </c>
      <c r="U41" s="307">
        <f t="shared" ref="U41:X41" si="28">SUM(U40)</f>
        <v>0</v>
      </c>
      <c r="V41" s="307">
        <f t="shared" si="28"/>
        <v>0</v>
      </c>
      <c r="W41" s="312">
        <f t="shared" si="28"/>
        <v>0</v>
      </c>
      <c r="X41" s="312">
        <f t="shared" si="28"/>
        <v>0</v>
      </c>
      <c r="Y41" s="307">
        <f>SUM(T41:X41)</f>
        <v>0</v>
      </c>
      <c r="Z41" s="308" t="str">
        <f>IF(Y41=L41,"OK","ERROR")</f>
        <v>OK</v>
      </c>
      <c r="AA41" s="3"/>
    </row>
    <row r="42" spans="2:27" ht="46.8" customHeight="1" thickBot="1" x14ac:dyDescent="0.3">
      <c r="B42" s="3"/>
      <c r="C42" s="406" t="s">
        <v>330</v>
      </c>
      <c r="D42" s="407"/>
      <c r="E42" s="408"/>
      <c r="F42" s="278">
        <f t="shared" ref="F42:L42" si="29">F41+F38+F26+F18+F30</f>
        <v>0</v>
      </c>
      <c r="G42" s="278">
        <f t="shared" si="29"/>
        <v>0</v>
      </c>
      <c r="H42" s="278">
        <f t="shared" si="29"/>
        <v>0</v>
      </c>
      <c r="I42" s="278">
        <f t="shared" si="29"/>
        <v>0</v>
      </c>
      <c r="J42" s="278">
        <f t="shared" si="29"/>
        <v>0</v>
      </c>
      <c r="K42" s="278">
        <f t="shared" si="29"/>
        <v>0</v>
      </c>
      <c r="L42" s="279">
        <f t="shared" si="29"/>
        <v>0</v>
      </c>
      <c r="M42" s="3"/>
      <c r="O42" s="3"/>
      <c r="P42" s="297"/>
      <c r="Q42" s="3"/>
      <c r="S42" s="3"/>
      <c r="T42" s="313">
        <f>T41+T38+T26+T18+T30</f>
        <v>0</v>
      </c>
      <c r="U42" s="278">
        <f>U41+U38+U26+U18+U30</f>
        <v>0</v>
      </c>
      <c r="V42" s="278">
        <f>V41+V38+V26+V18+V30</f>
        <v>0</v>
      </c>
      <c r="W42" s="314">
        <f>W41+W38+W26+W18+W30</f>
        <v>0</v>
      </c>
      <c r="X42" s="278">
        <f>X41+X38+X26+X18+X30</f>
        <v>0</v>
      </c>
      <c r="Y42" s="309">
        <f>SUM(T42:X42)</f>
        <v>0</v>
      </c>
      <c r="Z42" s="310" t="str">
        <f>IF(Y42=L42,"OK","ERROR")</f>
        <v>OK</v>
      </c>
      <c r="AA42" s="3"/>
    </row>
    <row r="43" spans="2:27" ht="36" customHeight="1" thickBot="1" x14ac:dyDescent="0.3">
      <c r="B43" s="3"/>
      <c r="C43" s="403" t="s">
        <v>331</v>
      </c>
      <c r="D43" s="404"/>
      <c r="E43" s="404"/>
      <c r="F43" s="404"/>
      <c r="G43" s="404"/>
      <c r="H43" s="404"/>
      <c r="I43" s="404"/>
      <c r="J43" s="404"/>
      <c r="K43" s="404"/>
      <c r="L43" s="405"/>
      <c r="M43" s="3"/>
      <c r="O43" s="3"/>
      <c r="P43" s="297"/>
      <c r="Q43" s="3"/>
      <c r="S43" s="3"/>
      <c r="T43" s="385"/>
      <c r="U43" s="386"/>
      <c r="V43" s="386"/>
      <c r="W43" s="386"/>
      <c r="X43" s="386"/>
      <c r="Y43" s="386"/>
      <c r="Z43" s="387"/>
      <c r="AA43" s="3"/>
    </row>
    <row r="44" spans="2:27" ht="25.05" customHeight="1" x14ac:dyDescent="0.25">
      <c r="B44" s="3"/>
      <c r="C44" s="414" t="s">
        <v>311</v>
      </c>
      <c r="D44" s="415"/>
      <c r="E44" s="415"/>
      <c r="F44" s="415"/>
      <c r="G44" s="415"/>
      <c r="H44" s="415"/>
      <c r="I44" s="415"/>
      <c r="J44" s="415"/>
      <c r="K44" s="415"/>
      <c r="L44" s="416"/>
      <c r="M44" s="3"/>
      <c r="O44" s="3"/>
      <c r="P44" s="297"/>
      <c r="Q44" s="3"/>
      <c r="S44" s="3"/>
      <c r="T44" s="376"/>
      <c r="U44" s="377"/>
      <c r="V44" s="377"/>
      <c r="W44" s="377"/>
      <c r="X44" s="377"/>
      <c r="Y44" s="377"/>
      <c r="Z44" s="378"/>
      <c r="AA44" s="3"/>
    </row>
    <row r="45" spans="2:27" ht="40.799999999999997" customHeight="1" x14ac:dyDescent="0.25">
      <c r="B45" s="3"/>
      <c r="C45" s="149" t="s">
        <v>313</v>
      </c>
      <c r="D45" s="152" t="s">
        <v>106</v>
      </c>
      <c r="E45" s="147" t="s">
        <v>332</v>
      </c>
      <c r="F45" s="55"/>
      <c r="G45" s="55"/>
      <c r="H45" s="272">
        <f>F45+G45</f>
        <v>0</v>
      </c>
      <c r="I45" s="55"/>
      <c r="J45" s="55"/>
      <c r="K45" s="272">
        <f>I45+J45</f>
        <v>0</v>
      </c>
      <c r="L45" s="273">
        <f>H45+K45</f>
        <v>0</v>
      </c>
      <c r="M45" s="3"/>
      <c r="O45" s="3"/>
      <c r="P45" s="297"/>
      <c r="Q45" s="3"/>
      <c r="S45" s="3"/>
      <c r="T45" s="56"/>
      <c r="U45" s="57"/>
      <c r="V45" s="57"/>
      <c r="W45" s="57"/>
      <c r="X45" s="57"/>
      <c r="Y45" s="303">
        <f>SUM(T45:X45)</f>
        <v>0</v>
      </c>
      <c r="Z45" s="304" t="str">
        <f>IF(Y45=L45,"OK","ERROR")</f>
        <v>OK</v>
      </c>
      <c r="AA45" s="3"/>
    </row>
    <row r="46" spans="2:27" ht="25.05" customHeight="1" x14ac:dyDescent="0.25">
      <c r="B46" s="3"/>
      <c r="C46" s="149"/>
      <c r="D46" s="152"/>
      <c r="E46" s="153" t="s">
        <v>315</v>
      </c>
      <c r="F46" s="274">
        <f t="shared" ref="F46:L46" si="30">SUM(F45:F45)</f>
        <v>0</v>
      </c>
      <c r="G46" s="274">
        <f t="shared" si="30"/>
        <v>0</v>
      </c>
      <c r="H46" s="274">
        <f t="shared" si="30"/>
        <v>0</v>
      </c>
      <c r="I46" s="274">
        <f t="shared" si="30"/>
        <v>0</v>
      </c>
      <c r="J46" s="274">
        <f t="shared" si="30"/>
        <v>0</v>
      </c>
      <c r="K46" s="274">
        <f t="shared" si="30"/>
        <v>0</v>
      </c>
      <c r="L46" s="275">
        <f t="shared" si="30"/>
        <v>0</v>
      </c>
      <c r="M46" s="3"/>
      <c r="O46" s="3"/>
      <c r="P46" s="297"/>
      <c r="Q46" s="3"/>
      <c r="S46" s="3"/>
      <c r="T46" s="305">
        <f>SUM(T45)</f>
        <v>0</v>
      </c>
      <c r="U46" s="303">
        <f t="shared" ref="U46:X46" si="31">SUM(U45)</f>
        <v>0</v>
      </c>
      <c r="V46" s="303">
        <f t="shared" si="31"/>
        <v>0</v>
      </c>
      <c r="W46" s="306">
        <f t="shared" si="31"/>
        <v>0</v>
      </c>
      <c r="X46" s="306">
        <f t="shared" si="31"/>
        <v>0</v>
      </c>
      <c r="Y46" s="303">
        <f>SUM(T46:X46)</f>
        <v>0</v>
      </c>
      <c r="Z46" s="304" t="str">
        <f>IF(Y46=L46,"OK","ERROR")</f>
        <v>OK</v>
      </c>
      <c r="AA46" s="3"/>
    </row>
    <row r="47" spans="2:27" ht="25.05" customHeight="1" x14ac:dyDescent="0.25">
      <c r="B47" s="3"/>
      <c r="C47" s="417" t="s">
        <v>322</v>
      </c>
      <c r="D47" s="418"/>
      <c r="E47" s="418"/>
      <c r="F47" s="418"/>
      <c r="G47" s="418"/>
      <c r="H47" s="418"/>
      <c r="I47" s="418"/>
      <c r="J47" s="418"/>
      <c r="K47" s="418"/>
      <c r="L47" s="419"/>
      <c r="M47" s="3"/>
      <c r="O47" s="3"/>
      <c r="P47" s="297"/>
      <c r="Q47" s="3"/>
      <c r="S47" s="3"/>
      <c r="T47" s="376"/>
      <c r="U47" s="377"/>
      <c r="V47" s="377"/>
      <c r="W47" s="377"/>
      <c r="X47" s="377"/>
      <c r="Y47" s="377"/>
      <c r="Z47" s="378"/>
      <c r="AA47" s="3"/>
    </row>
    <row r="48" spans="2:27" ht="30" customHeight="1" x14ac:dyDescent="0.25">
      <c r="B48" s="3"/>
      <c r="C48" s="149" t="s">
        <v>313</v>
      </c>
      <c r="D48" s="152" t="s">
        <v>106</v>
      </c>
      <c r="E48" s="147" t="s">
        <v>333</v>
      </c>
      <c r="F48" s="55"/>
      <c r="G48" s="55"/>
      <c r="H48" s="272">
        <f>F48+G48</f>
        <v>0</v>
      </c>
      <c r="I48" s="55"/>
      <c r="J48" s="55"/>
      <c r="K48" s="272">
        <f>I48+J48</f>
        <v>0</v>
      </c>
      <c r="L48" s="273">
        <f>H48+K48</f>
        <v>0</v>
      </c>
      <c r="M48" s="3"/>
      <c r="O48" s="3"/>
      <c r="P48" s="297"/>
      <c r="Q48" s="3"/>
      <c r="S48" s="3"/>
      <c r="T48" s="56"/>
      <c r="U48" s="57"/>
      <c r="V48" s="57"/>
      <c r="W48" s="57"/>
      <c r="X48" s="57"/>
      <c r="Y48" s="303">
        <f>SUM(T48:X48)</f>
        <v>0</v>
      </c>
      <c r="Z48" s="304" t="str">
        <f>IF(Y48=L48,"OK","ERROR")</f>
        <v>OK</v>
      </c>
      <c r="AA48" s="3"/>
    </row>
    <row r="49" spans="2:27" ht="27.6" customHeight="1" x14ac:dyDescent="0.25">
      <c r="B49" s="3"/>
      <c r="C49" s="149" t="s">
        <v>313</v>
      </c>
      <c r="D49" s="152">
        <f>D48+1</f>
        <v>2</v>
      </c>
      <c r="E49" s="147" t="s">
        <v>334</v>
      </c>
      <c r="F49" s="55"/>
      <c r="G49" s="55"/>
      <c r="H49" s="272">
        <f>F49+G49</f>
        <v>0</v>
      </c>
      <c r="I49" s="55"/>
      <c r="J49" s="55"/>
      <c r="K49" s="272">
        <f>I49+J49</f>
        <v>0</v>
      </c>
      <c r="L49" s="273">
        <f>H49+K49</f>
        <v>0</v>
      </c>
      <c r="M49" s="3"/>
      <c r="O49" s="3"/>
      <c r="P49" s="297"/>
      <c r="Q49" s="3"/>
      <c r="S49" s="3"/>
      <c r="T49" s="56"/>
      <c r="U49" s="57"/>
      <c r="V49" s="57"/>
      <c r="W49" s="57"/>
      <c r="X49" s="57"/>
      <c r="Y49" s="303">
        <f t="shared" ref="Y49:Y51" si="32">SUM(T49:X49)</f>
        <v>0</v>
      </c>
      <c r="Z49" s="304" t="str">
        <f>IF(Y49=L49,"OK","ERROR")</f>
        <v>OK</v>
      </c>
      <c r="AA49" s="3"/>
    </row>
    <row r="50" spans="2:27" ht="25.05" customHeight="1" thickBot="1" x14ac:dyDescent="0.3">
      <c r="B50" s="3"/>
      <c r="C50" s="149"/>
      <c r="D50" s="152"/>
      <c r="E50" s="153" t="s">
        <v>315</v>
      </c>
      <c r="F50" s="274">
        <f t="shared" ref="F50:L50" si="33">SUM(F48:F49)</f>
        <v>0</v>
      </c>
      <c r="G50" s="274">
        <f t="shared" si="33"/>
        <v>0</v>
      </c>
      <c r="H50" s="274">
        <f t="shared" si="33"/>
        <v>0</v>
      </c>
      <c r="I50" s="274">
        <f t="shared" si="33"/>
        <v>0</v>
      </c>
      <c r="J50" s="274">
        <f t="shared" si="33"/>
        <v>0</v>
      </c>
      <c r="K50" s="274">
        <f t="shared" si="33"/>
        <v>0</v>
      </c>
      <c r="L50" s="275">
        <f t="shared" si="33"/>
        <v>0</v>
      </c>
      <c r="M50" s="3"/>
      <c r="O50" s="3"/>
      <c r="P50" s="297"/>
      <c r="Q50" s="3"/>
      <c r="S50" s="3"/>
      <c r="T50" s="311">
        <f>SUM(T48:T49)</f>
        <v>0</v>
      </c>
      <c r="U50" s="307">
        <f t="shared" ref="U50:X50" si="34">SUM(U48:U49)</f>
        <v>0</v>
      </c>
      <c r="V50" s="307">
        <f t="shared" si="34"/>
        <v>0</v>
      </c>
      <c r="W50" s="312">
        <f t="shared" si="34"/>
        <v>0</v>
      </c>
      <c r="X50" s="312">
        <f t="shared" si="34"/>
        <v>0</v>
      </c>
      <c r="Y50" s="307">
        <f t="shared" si="32"/>
        <v>0</v>
      </c>
      <c r="Z50" s="308" t="str">
        <f>IF(Y50=L50,"OK","ERROR")</f>
        <v>OK</v>
      </c>
      <c r="AA50" s="3"/>
    </row>
    <row r="51" spans="2:27" ht="43.8" customHeight="1" thickBot="1" x14ac:dyDescent="0.3">
      <c r="B51" s="3"/>
      <c r="C51" s="406" t="s">
        <v>417</v>
      </c>
      <c r="D51" s="407"/>
      <c r="E51" s="408"/>
      <c r="F51" s="278">
        <f>F46+F50</f>
        <v>0</v>
      </c>
      <c r="G51" s="278">
        <f t="shared" ref="G51:L51" si="35">G46+G50</f>
        <v>0</v>
      </c>
      <c r="H51" s="278">
        <f t="shared" si="35"/>
        <v>0</v>
      </c>
      <c r="I51" s="278">
        <f t="shared" si="35"/>
        <v>0</v>
      </c>
      <c r="J51" s="278">
        <f t="shared" si="35"/>
        <v>0</v>
      </c>
      <c r="K51" s="278">
        <f t="shared" si="35"/>
        <v>0</v>
      </c>
      <c r="L51" s="279">
        <f t="shared" si="35"/>
        <v>0</v>
      </c>
      <c r="M51" s="3"/>
      <c r="O51" s="3"/>
      <c r="P51" s="297"/>
      <c r="Q51" s="3"/>
      <c r="S51" s="3"/>
      <c r="T51" s="313">
        <f t="shared" ref="T51" si="36">T46+T50</f>
        <v>0</v>
      </c>
      <c r="U51" s="278">
        <f t="shared" ref="U51" si="37">U46+U50</f>
        <v>0</v>
      </c>
      <c r="V51" s="278">
        <f t="shared" ref="V51" si="38">V46+V50</f>
        <v>0</v>
      </c>
      <c r="W51" s="314">
        <f t="shared" ref="W51:X51" si="39">W46+W50</f>
        <v>0</v>
      </c>
      <c r="X51" s="278">
        <f t="shared" si="39"/>
        <v>0</v>
      </c>
      <c r="Y51" s="315">
        <f t="shared" si="32"/>
        <v>0</v>
      </c>
      <c r="Z51" s="310" t="str">
        <f>IF(Y51=L51,"OK","ERROR")</f>
        <v>OK</v>
      </c>
      <c r="AA51" s="3"/>
    </row>
    <row r="52" spans="2:27" ht="39" customHeight="1" thickBot="1" x14ac:dyDescent="0.3">
      <c r="B52" s="3"/>
      <c r="C52" s="403" t="s">
        <v>416</v>
      </c>
      <c r="D52" s="404"/>
      <c r="E52" s="404"/>
      <c r="F52" s="404"/>
      <c r="G52" s="404"/>
      <c r="H52" s="404"/>
      <c r="I52" s="404"/>
      <c r="J52" s="404"/>
      <c r="K52" s="404"/>
      <c r="L52" s="405"/>
      <c r="M52" s="3"/>
      <c r="O52" s="3"/>
      <c r="P52" s="297"/>
      <c r="Q52" s="3"/>
      <c r="S52" s="3"/>
      <c r="T52" s="397"/>
      <c r="U52" s="398"/>
      <c r="V52" s="398"/>
      <c r="W52" s="398"/>
      <c r="X52" s="398"/>
      <c r="Y52" s="398"/>
      <c r="Z52" s="399"/>
      <c r="AA52" s="3"/>
    </row>
    <row r="53" spans="2:27" ht="25.05" customHeight="1" x14ac:dyDescent="0.25">
      <c r="B53" s="3"/>
      <c r="C53" s="414" t="s">
        <v>310</v>
      </c>
      <c r="D53" s="415"/>
      <c r="E53" s="415"/>
      <c r="F53" s="415"/>
      <c r="G53" s="415"/>
      <c r="H53" s="415"/>
      <c r="I53" s="415"/>
      <c r="J53" s="415"/>
      <c r="K53" s="415"/>
      <c r="L53" s="416"/>
      <c r="M53" s="3"/>
      <c r="O53" s="3"/>
      <c r="P53" s="297"/>
      <c r="Q53" s="3"/>
      <c r="S53" s="3"/>
      <c r="T53" s="376"/>
      <c r="U53" s="377"/>
      <c r="V53" s="377"/>
      <c r="W53" s="377"/>
      <c r="X53" s="377"/>
      <c r="Y53" s="377"/>
      <c r="Z53" s="378"/>
      <c r="AA53" s="3"/>
    </row>
    <row r="54" spans="2:27" ht="25.05" customHeight="1" x14ac:dyDescent="0.25">
      <c r="B54" s="3"/>
      <c r="C54" s="157" t="s">
        <v>335</v>
      </c>
      <c r="D54" s="158" t="s">
        <v>335</v>
      </c>
      <c r="E54" s="159" t="s">
        <v>336</v>
      </c>
      <c r="F54" s="280"/>
      <c r="G54" s="280"/>
      <c r="H54" s="280"/>
      <c r="I54" s="55"/>
      <c r="J54" s="55"/>
      <c r="K54" s="272">
        <f>I54+J54</f>
        <v>0</v>
      </c>
      <c r="L54" s="273">
        <f>H54+K54</f>
        <v>0</v>
      </c>
      <c r="M54" s="3"/>
      <c r="O54" s="3"/>
      <c r="P54" s="297"/>
      <c r="Q54" s="3"/>
      <c r="S54" s="3"/>
      <c r="T54" s="56"/>
      <c r="U54" s="57"/>
      <c r="V54" s="57"/>
      <c r="W54" s="57"/>
      <c r="X54" s="57"/>
      <c r="Y54" s="303">
        <f>SUM(T54:X54)</f>
        <v>0</v>
      </c>
      <c r="Z54" s="304" t="str">
        <f>IF(Y54=L54,"OK","ERROR")</f>
        <v>OK</v>
      </c>
      <c r="AA54" s="3"/>
    </row>
    <row r="55" spans="2:27" ht="25.05" customHeight="1" x14ac:dyDescent="0.25">
      <c r="B55" s="3"/>
      <c r="C55" s="157" t="s">
        <v>337</v>
      </c>
      <c r="D55" s="158" t="s">
        <v>337</v>
      </c>
      <c r="E55" s="54" t="s">
        <v>338</v>
      </c>
      <c r="F55" s="280"/>
      <c r="G55" s="280"/>
      <c r="H55" s="280"/>
      <c r="I55" s="55"/>
      <c r="J55" s="55"/>
      <c r="K55" s="272">
        <f>I55+J55</f>
        <v>0</v>
      </c>
      <c r="L55" s="273">
        <f>H55+K55</f>
        <v>0</v>
      </c>
      <c r="M55" s="3"/>
      <c r="O55" s="3"/>
      <c r="P55" s="297"/>
      <c r="Q55" s="3"/>
      <c r="S55" s="3"/>
      <c r="T55" s="56"/>
      <c r="U55" s="57"/>
      <c r="V55" s="57"/>
      <c r="W55" s="57"/>
      <c r="X55" s="57"/>
      <c r="Y55" s="303">
        <f t="shared" ref="Y55:Y105" si="40">SUM(T55:X55)</f>
        <v>0</v>
      </c>
      <c r="Z55" s="304" t="str">
        <f>IF(Y55=L55,"OK","ERROR")</f>
        <v>OK</v>
      </c>
      <c r="AA55" s="3"/>
    </row>
    <row r="56" spans="2:27" ht="25.05" customHeight="1" x14ac:dyDescent="0.25">
      <c r="B56" s="3"/>
      <c r="C56" s="157" t="s">
        <v>339</v>
      </c>
      <c r="D56" s="158" t="s">
        <v>339</v>
      </c>
      <c r="E56" s="54" t="s">
        <v>340</v>
      </c>
      <c r="F56" s="280"/>
      <c r="G56" s="280"/>
      <c r="H56" s="280"/>
      <c r="I56" s="55"/>
      <c r="J56" s="55"/>
      <c r="K56" s="272">
        <f>I56+J56</f>
        <v>0</v>
      </c>
      <c r="L56" s="273">
        <f>H56+K56</f>
        <v>0</v>
      </c>
      <c r="M56" s="3"/>
      <c r="O56" s="3"/>
      <c r="P56" s="297"/>
      <c r="Q56" s="3"/>
      <c r="S56" s="3"/>
      <c r="T56" s="56"/>
      <c r="U56" s="57"/>
      <c r="V56" s="57"/>
      <c r="W56" s="57"/>
      <c r="X56" s="57"/>
      <c r="Y56" s="303">
        <f t="shared" si="40"/>
        <v>0</v>
      </c>
      <c r="Z56" s="304" t="str">
        <f>IF(Y56=L56,"OK","ERROR")</f>
        <v>OK</v>
      </c>
      <c r="AA56" s="3"/>
    </row>
    <row r="57" spans="2:27" ht="25.05" customHeight="1" x14ac:dyDescent="0.25">
      <c r="B57" s="3"/>
      <c r="C57" s="157" t="s">
        <v>341</v>
      </c>
      <c r="D57" s="158" t="s">
        <v>341</v>
      </c>
      <c r="E57" s="54" t="s">
        <v>342</v>
      </c>
      <c r="F57" s="280"/>
      <c r="G57" s="280"/>
      <c r="H57" s="280"/>
      <c r="I57" s="55"/>
      <c r="J57" s="55"/>
      <c r="K57" s="272">
        <f>I57+J57</f>
        <v>0</v>
      </c>
      <c r="L57" s="273">
        <f>H57+K57</f>
        <v>0</v>
      </c>
      <c r="M57" s="3"/>
      <c r="O57" s="3"/>
      <c r="P57" s="297"/>
      <c r="Q57" s="3"/>
      <c r="S57" s="3"/>
      <c r="T57" s="56"/>
      <c r="U57" s="57"/>
      <c r="V57" s="57"/>
      <c r="W57" s="57"/>
      <c r="X57" s="57"/>
      <c r="Y57" s="303">
        <f t="shared" si="40"/>
        <v>0</v>
      </c>
      <c r="Z57" s="304" t="str">
        <f>IF(Y57=L57,"OK","ERROR")</f>
        <v>OK</v>
      </c>
      <c r="AA57" s="3"/>
    </row>
    <row r="58" spans="2:27" ht="25.05" customHeight="1" x14ac:dyDescent="0.25">
      <c r="B58" s="3"/>
      <c r="C58" s="160"/>
      <c r="D58" s="161"/>
      <c r="E58" s="153" t="s">
        <v>343</v>
      </c>
      <c r="F58" s="280"/>
      <c r="G58" s="280"/>
      <c r="H58" s="280"/>
      <c r="I58" s="281">
        <f t="shared" ref="I58:L58" si="41">SUM(I54:I57)</f>
        <v>0</v>
      </c>
      <c r="J58" s="281">
        <f t="shared" si="41"/>
        <v>0</v>
      </c>
      <c r="K58" s="281">
        <f t="shared" si="41"/>
        <v>0</v>
      </c>
      <c r="L58" s="282">
        <f t="shared" si="41"/>
        <v>0</v>
      </c>
      <c r="M58" s="3"/>
      <c r="O58" s="3"/>
      <c r="P58" s="297"/>
      <c r="Q58" s="3"/>
      <c r="S58" s="3"/>
      <c r="T58" s="305">
        <f>SUM(T54:T57)</f>
        <v>0</v>
      </c>
      <c r="U58" s="303">
        <f t="shared" ref="U58:X58" si="42">SUM(U54:U57)</f>
        <v>0</v>
      </c>
      <c r="V58" s="303">
        <f t="shared" si="42"/>
        <v>0</v>
      </c>
      <c r="W58" s="306">
        <f t="shared" si="42"/>
        <v>0</v>
      </c>
      <c r="X58" s="306">
        <f t="shared" si="42"/>
        <v>0</v>
      </c>
      <c r="Y58" s="303">
        <f t="shared" si="40"/>
        <v>0</v>
      </c>
      <c r="Z58" s="304" t="str">
        <f>IF(Y58=L58,"OK","ERROR")</f>
        <v>OK</v>
      </c>
      <c r="AA58" s="3"/>
    </row>
    <row r="59" spans="2:27" ht="25.05" customHeight="1" x14ac:dyDescent="0.25">
      <c r="B59" s="3"/>
      <c r="C59" s="400" t="s">
        <v>344</v>
      </c>
      <c r="D59" s="401"/>
      <c r="E59" s="401"/>
      <c r="F59" s="401"/>
      <c r="G59" s="401"/>
      <c r="H59" s="401"/>
      <c r="I59" s="401"/>
      <c r="J59" s="401"/>
      <c r="K59" s="401"/>
      <c r="L59" s="402"/>
      <c r="M59" s="3"/>
      <c r="O59" s="3"/>
      <c r="P59" s="297"/>
      <c r="Q59" s="3"/>
      <c r="S59" s="3"/>
      <c r="T59" s="376"/>
      <c r="U59" s="377"/>
      <c r="V59" s="377"/>
      <c r="W59" s="377"/>
      <c r="X59" s="377"/>
      <c r="Y59" s="377"/>
      <c r="Z59" s="378"/>
      <c r="AA59" s="3"/>
    </row>
    <row r="60" spans="2:27" ht="25.05" customHeight="1" x14ac:dyDescent="0.25">
      <c r="B60" s="3"/>
      <c r="C60" s="58" t="s">
        <v>345</v>
      </c>
      <c r="D60" s="150" t="s">
        <v>345</v>
      </c>
      <c r="E60" s="59" t="s">
        <v>346</v>
      </c>
      <c r="F60" s="280"/>
      <c r="G60" s="280"/>
      <c r="H60" s="280"/>
      <c r="I60" s="55"/>
      <c r="J60" s="55"/>
      <c r="K60" s="272">
        <f>I60+J60</f>
        <v>0</v>
      </c>
      <c r="L60" s="273">
        <f>H60+K60</f>
        <v>0</v>
      </c>
      <c r="M60" s="3"/>
      <c r="O60" s="3"/>
      <c r="P60" s="297"/>
      <c r="Q60" s="3"/>
      <c r="S60" s="3"/>
      <c r="T60" s="56"/>
      <c r="U60" s="57"/>
      <c r="V60" s="57"/>
      <c r="W60" s="57"/>
      <c r="X60" s="57"/>
      <c r="Y60" s="303">
        <f t="shared" si="40"/>
        <v>0</v>
      </c>
      <c r="Z60" s="304" t="str">
        <f>IF(Y60=L60,"OK","ERROR")</f>
        <v>OK</v>
      </c>
      <c r="AA60" s="3"/>
    </row>
    <row r="61" spans="2:27" ht="25.05" customHeight="1" x14ac:dyDescent="0.25">
      <c r="B61" s="3"/>
      <c r="C61" s="58"/>
      <c r="D61" s="150"/>
      <c r="E61" s="153" t="s">
        <v>347</v>
      </c>
      <c r="F61" s="280"/>
      <c r="G61" s="280"/>
      <c r="H61" s="280"/>
      <c r="I61" s="281">
        <f>SUM(I60:I60)</f>
        <v>0</v>
      </c>
      <c r="J61" s="281">
        <f>SUM(J60:J60)</f>
        <v>0</v>
      </c>
      <c r="K61" s="281">
        <f>I61+J61</f>
        <v>0</v>
      </c>
      <c r="L61" s="282">
        <f>H61+K61</f>
        <v>0</v>
      </c>
      <c r="M61" s="3"/>
      <c r="O61" s="3"/>
      <c r="P61" s="297"/>
      <c r="Q61" s="3"/>
      <c r="S61" s="3"/>
      <c r="T61" s="305">
        <f>SUM(T60)</f>
        <v>0</v>
      </c>
      <c r="U61" s="303">
        <f t="shared" ref="U61:X61" si="43">SUM(U60)</f>
        <v>0</v>
      </c>
      <c r="V61" s="303">
        <f t="shared" si="43"/>
        <v>0</v>
      </c>
      <c r="W61" s="306">
        <f t="shared" si="43"/>
        <v>0</v>
      </c>
      <c r="X61" s="306">
        <f t="shared" si="43"/>
        <v>0</v>
      </c>
      <c r="Y61" s="303">
        <f t="shared" si="40"/>
        <v>0</v>
      </c>
      <c r="Z61" s="304" t="str">
        <f>IF(Y61=L61,"OK","ERROR")</f>
        <v>OK</v>
      </c>
      <c r="AA61" s="3"/>
    </row>
    <row r="62" spans="2:27" ht="25.05" customHeight="1" x14ac:dyDescent="0.25">
      <c r="B62" s="3"/>
      <c r="C62" s="400" t="s">
        <v>348</v>
      </c>
      <c r="D62" s="401"/>
      <c r="E62" s="401"/>
      <c r="F62" s="401"/>
      <c r="G62" s="401"/>
      <c r="H62" s="401"/>
      <c r="I62" s="401"/>
      <c r="J62" s="401"/>
      <c r="K62" s="401"/>
      <c r="L62" s="402"/>
      <c r="M62" s="3"/>
      <c r="O62" s="3"/>
      <c r="P62" s="297"/>
      <c r="Q62" s="3"/>
      <c r="S62" s="3"/>
      <c r="T62" s="376"/>
      <c r="U62" s="377"/>
      <c r="V62" s="377"/>
      <c r="W62" s="377"/>
      <c r="X62" s="377"/>
      <c r="Y62" s="377"/>
      <c r="Z62" s="378"/>
      <c r="AA62" s="3"/>
    </row>
    <row r="63" spans="2:27" ht="25.05" customHeight="1" x14ac:dyDescent="0.25">
      <c r="B63" s="3"/>
      <c r="C63" s="157" t="s">
        <v>349</v>
      </c>
      <c r="D63" s="158" t="s">
        <v>349</v>
      </c>
      <c r="E63" s="59" t="s">
        <v>350</v>
      </c>
      <c r="F63" s="280"/>
      <c r="G63" s="280"/>
      <c r="H63" s="280"/>
      <c r="I63" s="55"/>
      <c r="J63" s="55"/>
      <c r="K63" s="272">
        <f>I63+J63</f>
        <v>0</v>
      </c>
      <c r="L63" s="273">
        <f t="shared" ref="L63:L79" si="44">H63+K63</f>
        <v>0</v>
      </c>
      <c r="M63" s="3"/>
      <c r="O63" s="3"/>
      <c r="P63" s="297"/>
      <c r="Q63" s="3"/>
      <c r="S63" s="3"/>
      <c r="T63" s="56"/>
      <c r="U63" s="57"/>
      <c r="V63" s="57"/>
      <c r="W63" s="57"/>
      <c r="X63" s="57"/>
      <c r="Y63" s="303">
        <f t="shared" si="40"/>
        <v>0</v>
      </c>
      <c r="Z63" s="304" t="str">
        <f t="shared" ref="Z63:Z80" si="45">IF(Y63=L63,"OK","ERROR")</f>
        <v>OK</v>
      </c>
      <c r="AA63" s="3"/>
    </row>
    <row r="64" spans="2:27" ht="25.05" customHeight="1" x14ac:dyDescent="0.25">
      <c r="B64" s="3"/>
      <c r="C64" s="157" t="s">
        <v>351</v>
      </c>
      <c r="D64" s="158" t="s">
        <v>351</v>
      </c>
      <c r="E64" s="59" t="s">
        <v>352</v>
      </c>
      <c r="F64" s="280"/>
      <c r="G64" s="280"/>
      <c r="H64" s="280"/>
      <c r="I64" s="55"/>
      <c r="J64" s="55"/>
      <c r="K64" s="272">
        <f t="shared" ref="K64:K79" si="46">I64+J64</f>
        <v>0</v>
      </c>
      <c r="L64" s="273">
        <f t="shared" si="44"/>
        <v>0</v>
      </c>
      <c r="M64" s="3"/>
      <c r="O64" s="3"/>
      <c r="P64" s="297"/>
      <c r="Q64" s="3"/>
      <c r="S64" s="3"/>
      <c r="T64" s="56"/>
      <c r="U64" s="57"/>
      <c r="V64" s="57"/>
      <c r="W64" s="57"/>
      <c r="X64" s="57"/>
      <c r="Y64" s="303">
        <f t="shared" si="40"/>
        <v>0</v>
      </c>
      <c r="Z64" s="304" t="str">
        <f t="shared" si="45"/>
        <v>OK</v>
      </c>
      <c r="AA64" s="3"/>
    </row>
    <row r="65" spans="2:27" ht="25.05" customHeight="1" x14ac:dyDescent="0.25">
      <c r="B65" s="3"/>
      <c r="C65" s="157" t="s">
        <v>353</v>
      </c>
      <c r="D65" s="158" t="s">
        <v>353</v>
      </c>
      <c r="E65" s="59" t="s">
        <v>354</v>
      </c>
      <c r="F65" s="280"/>
      <c r="G65" s="280"/>
      <c r="H65" s="280"/>
      <c r="I65" s="55"/>
      <c r="J65" s="55"/>
      <c r="K65" s="272">
        <f t="shared" si="46"/>
        <v>0</v>
      </c>
      <c r="L65" s="273">
        <f t="shared" si="44"/>
        <v>0</v>
      </c>
      <c r="M65" s="3"/>
      <c r="O65" s="3"/>
      <c r="P65" s="297"/>
      <c r="Q65" s="3"/>
      <c r="S65" s="3"/>
      <c r="T65" s="56"/>
      <c r="U65" s="57"/>
      <c r="V65" s="57"/>
      <c r="W65" s="57"/>
      <c r="X65" s="57"/>
      <c r="Y65" s="303">
        <f t="shared" si="40"/>
        <v>0</v>
      </c>
      <c r="Z65" s="304" t="str">
        <f t="shared" si="45"/>
        <v>OK</v>
      </c>
      <c r="AA65" s="3"/>
    </row>
    <row r="66" spans="2:27" ht="25.05" customHeight="1" x14ac:dyDescent="0.25">
      <c r="B66" s="3"/>
      <c r="C66" s="58" t="s">
        <v>355</v>
      </c>
      <c r="D66" s="150" t="s">
        <v>355</v>
      </c>
      <c r="E66" s="54" t="s">
        <v>356</v>
      </c>
      <c r="F66" s="280"/>
      <c r="G66" s="280"/>
      <c r="H66" s="280"/>
      <c r="I66" s="55"/>
      <c r="J66" s="60"/>
      <c r="K66" s="272">
        <f t="shared" si="46"/>
        <v>0</v>
      </c>
      <c r="L66" s="273">
        <f t="shared" si="44"/>
        <v>0</v>
      </c>
      <c r="M66" s="3"/>
      <c r="O66" s="3"/>
      <c r="P66" s="297"/>
      <c r="Q66" s="3"/>
      <c r="S66" s="3"/>
      <c r="T66" s="56"/>
      <c r="U66" s="57"/>
      <c r="V66" s="57"/>
      <c r="W66" s="57"/>
      <c r="X66" s="57"/>
      <c r="Y66" s="303">
        <f t="shared" si="40"/>
        <v>0</v>
      </c>
      <c r="Z66" s="304" t="str">
        <f t="shared" si="45"/>
        <v>OK</v>
      </c>
      <c r="AA66" s="3"/>
    </row>
    <row r="67" spans="2:27" ht="25.05" customHeight="1" x14ac:dyDescent="0.25">
      <c r="B67" s="3"/>
      <c r="C67" s="58" t="s">
        <v>357</v>
      </c>
      <c r="D67" s="150" t="s">
        <v>357</v>
      </c>
      <c r="E67" s="54" t="s">
        <v>358</v>
      </c>
      <c r="F67" s="280"/>
      <c r="G67" s="280"/>
      <c r="H67" s="280"/>
      <c r="I67" s="55"/>
      <c r="J67" s="60"/>
      <c r="K67" s="272">
        <f t="shared" si="46"/>
        <v>0</v>
      </c>
      <c r="L67" s="273">
        <f t="shared" si="44"/>
        <v>0</v>
      </c>
      <c r="M67" s="3"/>
      <c r="O67" s="3"/>
      <c r="P67" s="297"/>
      <c r="Q67" s="3"/>
      <c r="S67" s="3"/>
      <c r="T67" s="56"/>
      <c r="U67" s="57"/>
      <c r="V67" s="57"/>
      <c r="W67" s="57"/>
      <c r="X67" s="57"/>
      <c r="Y67" s="303">
        <f t="shared" si="40"/>
        <v>0</v>
      </c>
      <c r="Z67" s="304" t="str">
        <f t="shared" si="45"/>
        <v>OK</v>
      </c>
      <c r="AA67" s="3"/>
    </row>
    <row r="68" spans="2:27" ht="25.05" customHeight="1" x14ac:dyDescent="0.25">
      <c r="B68" s="3"/>
      <c r="C68" s="58" t="s">
        <v>359</v>
      </c>
      <c r="D68" s="150" t="s">
        <v>359</v>
      </c>
      <c r="E68" s="54" t="s">
        <v>360</v>
      </c>
      <c r="F68" s="280"/>
      <c r="G68" s="280"/>
      <c r="H68" s="280"/>
      <c r="I68" s="55"/>
      <c r="J68" s="60"/>
      <c r="K68" s="272">
        <f t="shared" si="46"/>
        <v>0</v>
      </c>
      <c r="L68" s="273">
        <f t="shared" si="44"/>
        <v>0</v>
      </c>
      <c r="M68" s="3"/>
      <c r="O68" s="3"/>
      <c r="P68" s="297"/>
      <c r="Q68" s="3"/>
      <c r="S68" s="3"/>
      <c r="T68" s="56"/>
      <c r="U68" s="57"/>
      <c r="V68" s="57"/>
      <c r="W68" s="57"/>
      <c r="X68" s="57"/>
      <c r="Y68" s="303">
        <f t="shared" si="40"/>
        <v>0</v>
      </c>
      <c r="Z68" s="304" t="str">
        <f t="shared" si="45"/>
        <v>OK</v>
      </c>
      <c r="AA68" s="3"/>
    </row>
    <row r="69" spans="2:27" ht="25.05" customHeight="1" x14ac:dyDescent="0.25">
      <c r="B69" s="3"/>
      <c r="C69" s="58" t="s">
        <v>361</v>
      </c>
      <c r="D69" s="150" t="s">
        <v>361</v>
      </c>
      <c r="E69" s="54" t="s">
        <v>362</v>
      </c>
      <c r="F69" s="280"/>
      <c r="G69" s="280"/>
      <c r="H69" s="280"/>
      <c r="I69" s="55"/>
      <c r="J69" s="60"/>
      <c r="K69" s="272">
        <f t="shared" si="46"/>
        <v>0</v>
      </c>
      <c r="L69" s="273">
        <f t="shared" si="44"/>
        <v>0</v>
      </c>
      <c r="M69" s="3"/>
      <c r="O69" s="3"/>
      <c r="P69" s="297"/>
      <c r="Q69" s="3"/>
      <c r="S69" s="3"/>
      <c r="T69" s="56"/>
      <c r="U69" s="57"/>
      <c r="V69" s="57"/>
      <c r="W69" s="57"/>
      <c r="X69" s="57"/>
      <c r="Y69" s="303">
        <f t="shared" si="40"/>
        <v>0</v>
      </c>
      <c r="Z69" s="304" t="str">
        <f t="shared" si="45"/>
        <v>OK</v>
      </c>
      <c r="AA69" s="3"/>
    </row>
    <row r="70" spans="2:27" ht="25.05" customHeight="1" x14ac:dyDescent="0.25">
      <c r="B70" s="3"/>
      <c r="C70" s="58" t="s">
        <v>363</v>
      </c>
      <c r="D70" s="150" t="s">
        <v>363</v>
      </c>
      <c r="E70" s="54" t="s">
        <v>364</v>
      </c>
      <c r="F70" s="280"/>
      <c r="G70" s="280"/>
      <c r="H70" s="280"/>
      <c r="I70" s="55"/>
      <c r="J70" s="60"/>
      <c r="K70" s="272">
        <f t="shared" si="46"/>
        <v>0</v>
      </c>
      <c r="L70" s="273">
        <f t="shared" si="44"/>
        <v>0</v>
      </c>
      <c r="M70" s="3"/>
      <c r="O70" s="3"/>
      <c r="P70" s="297"/>
      <c r="Q70" s="3"/>
      <c r="S70" s="3"/>
      <c r="T70" s="56"/>
      <c r="U70" s="57"/>
      <c r="V70" s="57"/>
      <c r="W70" s="57"/>
      <c r="X70" s="57"/>
      <c r="Y70" s="303">
        <f t="shared" si="40"/>
        <v>0</v>
      </c>
      <c r="Z70" s="304" t="str">
        <f t="shared" si="45"/>
        <v>OK</v>
      </c>
      <c r="AA70" s="3"/>
    </row>
    <row r="71" spans="2:27" ht="27.6" customHeight="1" x14ac:dyDescent="0.25">
      <c r="B71" s="3"/>
      <c r="C71" s="58" t="s">
        <v>365</v>
      </c>
      <c r="D71" s="150" t="s">
        <v>365</v>
      </c>
      <c r="E71" s="54" t="s">
        <v>366</v>
      </c>
      <c r="F71" s="280"/>
      <c r="G71" s="280"/>
      <c r="H71" s="280"/>
      <c r="I71" s="55"/>
      <c r="J71" s="60"/>
      <c r="K71" s="272">
        <f t="shared" si="46"/>
        <v>0</v>
      </c>
      <c r="L71" s="273">
        <f t="shared" si="44"/>
        <v>0</v>
      </c>
      <c r="M71" s="3"/>
      <c r="O71" s="3"/>
      <c r="P71" s="297"/>
      <c r="Q71" s="3"/>
      <c r="S71" s="3"/>
      <c r="T71" s="56"/>
      <c r="U71" s="57"/>
      <c r="V71" s="57"/>
      <c r="W71" s="57"/>
      <c r="X71" s="57"/>
      <c r="Y71" s="303">
        <f t="shared" si="40"/>
        <v>0</v>
      </c>
      <c r="Z71" s="304" t="str">
        <f t="shared" si="45"/>
        <v>OK</v>
      </c>
      <c r="AA71" s="3"/>
    </row>
    <row r="72" spans="2:27" ht="27.6" customHeight="1" x14ac:dyDescent="0.25">
      <c r="B72" s="3"/>
      <c r="C72" s="58" t="s">
        <v>367</v>
      </c>
      <c r="D72" s="150" t="s">
        <v>367</v>
      </c>
      <c r="E72" s="54" t="s">
        <v>368</v>
      </c>
      <c r="F72" s="280"/>
      <c r="G72" s="280"/>
      <c r="H72" s="280"/>
      <c r="I72" s="55"/>
      <c r="J72" s="60"/>
      <c r="K72" s="272">
        <f t="shared" si="46"/>
        <v>0</v>
      </c>
      <c r="L72" s="273">
        <f t="shared" si="44"/>
        <v>0</v>
      </c>
      <c r="M72" s="3"/>
      <c r="O72" s="3"/>
      <c r="P72" s="297"/>
      <c r="Q72" s="3"/>
      <c r="S72" s="3"/>
      <c r="T72" s="56"/>
      <c r="U72" s="57"/>
      <c r="V72" s="57"/>
      <c r="W72" s="57"/>
      <c r="X72" s="57"/>
      <c r="Y72" s="303">
        <f t="shared" si="40"/>
        <v>0</v>
      </c>
      <c r="Z72" s="304" t="str">
        <f t="shared" si="45"/>
        <v>OK</v>
      </c>
      <c r="AA72" s="3"/>
    </row>
    <row r="73" spans="2:27" ht="25.05" customHeight="1" x14ac:dyDescent="0.25">
      <c r="B73" s="3"/>
      <c r="C73" s="58" t="s">
        <v>369</v>
      </c>
      <c r="D73" s="150" t="s">
        <v>369</v>
      </c>
      <c r="E73" s="54" t="s">
        <v>370</v>
      </c>
      <c r="F73" s="280"/>
      <c r="G73" s="280"/>
      <c r="H73" s="280"/>
      <c r="I73" s="55"/>
      <c r="J73" s="55"/>
      <c r="K73" s="272">
        <f t="shared" si="46"/>
        <v>0</v>
      </c>
      <c r="L73" s="273">
        <f t="shared" si="44"/>
        <v>0</v>
      </c>
      <c r="M73" s="3"/>
      <c r="O73" s="3"/>
      <c r="P73" s="297"/>
      <c r="Q73" s="3"/>
      <c r="S73" s="3"/>
      <c r="T73" s="56"/>
      <c r="U73" s="57"/>
      <c r="V73" s="57"/>
      <c r="W73" s="57"/>
      <c r="X73" s="57"/>
      <c r="Y73" s="303">
        <f t="shared" si="40"/>
        <v>0</v>
      </c>
      <c r="Z73" s="304" t="str">
        <f t="shared" si="45"/>
        <v>OK</v>
      </c>
      <c r="AA73" s="3"/>
    </row>
    <row r="74" spans="2:27" ht="25.05" customHeight="1" x14ac:dyDescent="0.25">
      <c r="B74" s="3"/>
      <c r="C74" s="58" t="s">
        <v>371</v>
      </c>
      <c r="D74" s="150" t="s">
        <v>371</v>
      </c>
      <c r="E74" s="54" t="s">
        <v>372</v>
      </c>
      <c r="F74" s="280"/>
      <c r="G74" s="280"/>
      <c r="H74" s="280"/>
      <c r="I74" s="55"/>
      <c r="J74" s="55"/>
      <c r="K74" s="272">
        <f t="shared" si="46"/>
        <v>0</v>
      </c>
      <c r="L74" s="273">
        <f t="shared" si="44"/>
        <v>0</v>
      </c>
      <c r="M74" s="3"/>
      <c r="O74" s="3"/>
      <c r="P74" s="297"/>
      <c r="Q74" s="3"/>
      <c r="S74" s="3"/>
      <c r="T74" s="56"/>
      <c r="U74" s="57"/>
      <c r="V74" s="57"/>
      <c r="W74" s="57"/>
      <c r="X74" s="57"/>
      <c r="Y74" s="303">
        <f t="shared" si="40"/>
        <v>0</v>
      </c>
      <c r="Z74" s="304" t="str">
        <f t="shared" si="45"/>
        <v>OK</v>
      </c>
      <c r="AA74" s="3"/>
    </row>
    <row r="75" spans="2:27" ht="25.05" customHeight="1" x14ac:dyDescent="0.25">
      <c r="B75" s="3"/>
      <c r="C75" s="58" t="s">
        <v>373</v>
      </c>
      <c r="D75" s="150" t="s">
        <v>373</v>
      </c>
      <c r="E75" s="54" t="s">
        <v>374</v>
      </c>
      <c r="F75" s="280"/>
      <c r="G75" s="280"/>
      <c r="H75" s="280"/>
      <c r="I75" s="55"/>
      <c r="J75" s="55"/>
      <c r="K75" s="272">
        <f t="shared" si="46"/>
        <v>0</v>
      </c>
      <c r="L75" s="273">
        <f t="shared" si="44"/>
        <v>0</v>
      </c>
      <c r="M75" s="3"/>
      <c r="O75" s="3"/>
      <c r="P75" s="297"/>
      <c r="Q75" s="3"/>
      <c r="S75" s="3"/>
      <c r="T75" s="56"/>
      <c r="U75" s="57"/>
      <c r="V75" s="57"/>
      <c r="W75" s="57"/>
      <c r="X75" s="57"/>
      <c r="Y75" s="303">
        <f t="shared" si="40"/>
        <v>0</v>
      </c>
      <c r="Z75" s="304" t="str">
        <f t="shared" si="45"/>
        <v>OK</v>
      </c>
      <c r="AA75" s="3"/>
    </row>
    <row r="76" spans="2:27" ht="25.05" customHeight="1" x14ac:dyDescent="0.25">
      <c r="B76" s="3"/>
      <c r="C76" s="58" t="s">
        <v>375</v>
      </c>
      <c r="D76" s="150" t="s">
        <v>375</v>
      </c>
      <c r="E76" s="54" t="s">
        <v>376</v>
      </c>
      <c r="F76" s="280"/>
      <c r="G76" s="280"/>
      <c r="H76" s="280"/>
      <c r="I76" s="55"/>
      <c r="J76" s="55"/>
      <c r="K76" s="272">
        <f t="shared" si="46"/>
        <v>0</v>
      </c>
      <c r="L76" s="273">
        <f t="shared" si="44"/>
        <v>0</v>
      </c>
      <c r="M76" s="3"/>
      <c r="O76" s="3"/>
      <c r="P76" s="297"/>
      <c r="Q76" s="3"/>
      <c r="S76" s="3"/>
      <c r="T76" s="56"/>
      <c r="U76" s="57"/>
      <c r="V76" s="57"/>
      <c r="W76" s="57"/>
      <c r="X76" s="57"/>
      <c r="Y76" s="303">
        <f t="shared" si="40"/>
        <v>0</v>
      </c>
      <c r="Z76" s="304" t="str">
        <f t="shared" si="45"/>
        <v>OK</v>
      </c>
      <c r="AA76" s="3"/>
    </row>
    <row r="77" spans="2:27" ht="25.05" customHeight="1" x14ac:dyDescent="0.25">
      <c r="B77" s="3"/>
      <c r="C77" s="58" t="s">
        <v>377</v>
      </c>
      <c r="D77" s="150" t="s">
        <v>377</v>
      </c>
      <c r="E77" s="54" t="s">
        <v>102</v>
      </c>
      <c r="F77" s="280"/>
      <c r="G77" s="280"/>
      <c r="H77" s="280"/>
      <c r="I77" s="55"/>
      <c r="J77" s="55"/>
      <c r="K77" s="272">
        <f t="shared" si="46"/>
        <v>0</v>
      </c>
      <c r="L77" s="273">
        <f t="shared" si="44"/>
        <v>0</v>
      </c>
      <c r="M77" s="3"/>
      <c r="O77" s="3"/>
      <c r="P77" s="297"/>
      <c r="Q77" s="3"/>
      <c r="S77" s="3"/>
      <c r="T77" s="56"/>
      <c r="U77" s="57"/>
      <c r="V77" s="57"/>
      <c r="W77" s="57"/>
      <c r="X77" s="57"/>
      <c r="Y77" s="303">
        <f t="shared" si="40"/>
        <v>0</v>
      </c>
      <c r="Z77" s="304" t="str">
        <f t="shared" si="45"/>
        <v>OK</v>
      </c>
      <c r="AA77" s="3"/>
    </row>
    <row r="78" spans="2:27" ht="25.05" customHeight="1" x14ac:dyDescent="0.25">
      <c r="B78" s="3"/>
      <c r="C78" s="58" t="s">
        <v>378</v>
      </c>
      <c r="D78" s="150" t="s">
        <v>378</v>
      </c>
      <c r="E78" s="54" t="s">
        <v>519</v>
      </c>
      <c r="F78" s="280"/>
      <c r="G78" s="280"/>
      <c r="H78" s="280"/>
      <c r="I78" s="55"/>
      <c r="J78" s="55"/>
      <c r="K78" s="272">
        <f t="shared" si="46"/>
        <v>0</v>
      </c>
      <c r="L78" s="273">
        <f t="shared" si="44"/>
        <v>0</v>
      </c>
      <c r="M78" s="3"/>
      <c r="O78" s="3"/>
      <c r="P78" s="297"/>
      <c r="Q78" s="3"/>
      <c r="S78" s="3"/>
      <c r="T78" s="56"/>
      <c r="U78" s="57"/>
      <c r="V78" s="57"/>
      <c r="W78" s="57"/>
      <c r="X78" s="57"/>
      <c r="Y78" s="303">
        <f t="shared" si="40"/>
        <v>0</v>
      </c>
      <c r="Z78" s="304" t="str">
        <f t="shared" si="45"/>
        <v>OK</v>
      </c>
      <c r="AA78" s="3"/>
    </row>
    <row r="79" spans="2:27" ht="25.05" customHeight="1" x14ac:dyDescent="0.25">
      <c r="B79" s="3"/>
      <c r="C79" s="58" t="s">
        <v>379</v>
      </c>
      <c r="D79" s="150" t="s">
        <v>379</v>
      </c>
      <c r="E79" s="54" t="s">
        <v>380</v>
      </c>
      <c r="F79" s="280"/>
      <c r="G79" s="280"/>
      <c r="H79" s="280"/>
      <c r="I79" s="55"/>
      <c r="J79" s="55"/>
      <c r="K79" s="272">
        <f t="shared" si="46"/>
        <v>0</v>
      </c>
      <c r="L79" s="273">
        <f t="shared" si="44"/>
        <v>0</v>
      </c>
      <c r="M79" s="3"/>
      <c r="O79" s="3"/>
      <c r="P79" s="297"/>
      <c r="Q79" s="3"/>
      <c r="S79" s="3"/>
      <c r="T79" s="56"/>
      <c r="U79" s="57"/>
      <c r="V79" s="57"/>
      <c r="W79" s="57"/>
      <c r="X79" s="57"/>
      <c r="Y79" s="303">
        <f t="shared" si="40"/>
        <v>0</v>
      </c>
      <c r="Z79" s="304" t="str">
        <f t="shared" si="45"/>
        <v>OK</v>
      </c>
      <c r="AA79" s="3"/>
    </row>
    <row r="80" spans="2:27" ht="25.05" customHeight="1" x14ac:dyDescent="0.25">
      <c r="B80" s="3"/>
      <c r="C80" s="58"/>
      <c r="D80" s="150"/>
      <c r="E80" s="153" t="s">
        <v>347</v>
      </c>
      <c r="F80" s="280"/>
      <c r="G80" s="280"/>
      <c r="H80" s="280"/>
      <c r="I80" s="281">
        <f>SUM(I63:I79)</f>
        <v>0</v>
      </c>
      <c r="J80" s="281">
        <f>SUM(J63:J79)</f>
        <v>0</v>
      </c>
      <c r="K80" s="281">
        <f>SUM(K63:K79)</f>
        <v>0</v>
      </c>
      <c r="L80" s="282">
        <f>SUM(L63:L79)</f>
        <v>0</v>
      </c>
      <c r="M80" s="3"/>
      <c r="O80" s="3"/>
      <c r="P80" s="297"/>
      <c r="Q80" s="3"/>
      <c r="S80" s="3"/>
      <c r="T80" s="305">
        <f>SUM(T63:T79)</f>
        <v>0</v>
      </c>
      <c r="U80" s="303">
        <f>SUM(U63:U79)</f>
        <v>0</v>
      </c>
      <c r="V80" s="303">
        <f>SUM(V63:V79)</f>
        <v>0</v>
      </c>
      <c r="W80" s="306">
        <f>SUM(W63:W79)</f>
        <v>0</v>
      </c>
      <c r="X80" s="306">
        <f>SUM(X63:X79)</f>
        <v>0</v>
      </c>
      <c r="Y80" s="303">
        <f t="shared" si="40"/>
        <v>0</v>
      </c>
      <c r="Z80" s="304" t="str">
        <f t="shared" si="45"/>
        <v>OK</v>
      </c>
      <c r="AA80" s="3"/>
    </row>
    <row r="81" spans="2:27" ht="25.05" customHeight="1" x14ac:dyDescent="0.25">
      <c r="B81" s="3"/>
      <c r="C81" s="400" t="s">
        <v>381</v>
      </c>
      <c r="D81" s="401"/>
      <c r="E81" s="401"/>
      <c r="F81" s="401"/>
      <c r="G81" s="401"/>
      <c r="H81" s="401"/>
      <c r="I81" s="401"/>
      <c r="J81" s="401"/>
      <c r="K81" s="401"/>
      <c r="L81" s="402"/>
      <c r="M81" s="3"/>
      <c r="O81" s="3"/>
      <c r="P81" s="297"/>
      <c r="Q81" s="3"/>
      <c r="S81" s="3"/>
      <c r="T81" s="376"/>
      <c r="U81" s="377"/>
      <c r="V81" s="377"/>
      <c r="W81" s="377"/>
      <c r="X81" s="377"/>
      <c r="Y81" s="377"/>
      <c r="Z81" s="378"/>
      <c r="AA81" s="3"/>
    </row>
    <row r="82" spans="2:27" ht="25.05" customHeight="1" x14ac:dyDescent="0.25">
      <c r="B82" s="3"/>
      <c r="C82" s="58" t="s">
        <v>382</v>
      </c>
      <c r="D82" s="150" t="s">
        <v>382</v>
      </c>
      <c r="E82" s="54" t="s">
        <v>383</v>
      </c>
      <c r="F82" s="280"/>
      <c r="G82" s="280"/>
      <c r="H82" s="280"/>
      <c r="I82" s="55"/>
      <c r="J82" s="55"/>
      <c r="K82" s="272">
        <f t="shared" ref="K82:K87" si="47">I82+J82</f>
        <v>0</v>
      </c>
      <c r="L82" s="273">
        <f t="shared" ref="L82:L87" si="48">H82+K82</f>
        <v>0</v>
      </c>
      <c r="M82" s="3"/>
      <c r="O82" s="3"/>
      <c r="P82" s="297"/>
      <c r="Q82" s="3"/>
      <c r="S82" s="3"/>
      <c r="T82" s="56"/>
      <c r="U82" s="57"/>
      <c r="V82" s="57"/>
      <c r="W82" s="57"/>
      <c r="X82" s="57"/>
      <c r="Y82" s="303">
        <f t="shared" si="40"/>
        <v>0</v>
      </c>
      <c r="Z82" s="304" t="str">
        <f t="shared" ref="Z82:Z88" si="49">IF(Y82=L82,"OK","ERROR")</f>
        <v>OK</v>
      </c>
      <c r="AA82" s="3"/>
    </row>
    <row r="83" spans="2:27" ht="25.05" customHeight="1" x14ac:dyDescent="0.25">
      <c r="B83" s="3"/>
      <c r="C83" s="58" t="s">
        <v>384</v>
      </c>
      <c r="D83" s="150" t="s">
        <v>384</v>
      </c>
      <c r="E83" s="54" t="s">
        <v>385</v>
      </c>
      <c r="F83" s="280"/>
      <c r="G83" s="280"/>
      <c r="H83" s="280"/>
      <c r="I83" s="55"/>
      <c r="J83" s="55"/>
      <c r="K83" s="272">
        <f t="shared" si="47"/>
        <v>0</v>
      </c>
      <c r="L83" s="273">
        <f t="shared" si="48"/>
        <v>0</v>
      </c>
      <c r="M83" s="3"/>
      <c r="O83" s="3"/>
      <c r="P83" s="297"/>
      <c r="Q83" s="3"/>
      <c r="S83" s="3"/>
      <c r="T83" s="56"/>
      <c r="U83" s="57"/>
      <c r="V83" s="57"/>
      <c r="W83" s="57"/>
      <c r="X83" s="57"/>
      <c r="Y83" s="303">
        <f t="shared" si="40"/>
        <v>0</v>
      </c>
      <c r="Z83" s="304" t="str">
        <f t="shared" si="49"/>
        <v>OK</v>
      </c>
      <c r="AA83" s="3"/>
    </row>
    <row r="84" spans="2:27" ht="25.05" customHeight="1" x14ac:dyDescent="0.25">
      <c r="B84" s="3"/>
      <c r="C84" s="58" t="s">
        <v>386</v>
      </c>
      <c r="D84" s="150" t="s">
        <v>386</v>
      </c>
      <c r="E84" s="54" t="s">
        <v>387</v>
      </c>
      <c r="F84" s="280"/>
      <c r="G84" s="280"/>
      <c r="H84" s="280"/>
      <c r="I84" s="55"/>
      <c r="J84" s="55"/>
      <c r="K84" s="272">
        <f t="shared" si="47"/>
        <v>0</v>
      </c>
      <c r="L84" s="273">
        <f t="shared" si="48"/>
        <v>0</v>
      </c>
      <c r="M84" s="3"/>
      <c r="O84" s="3"/>
      <c r="P84" s="297"/>
      <c r="Q84" s="3"/>
      <c r="S84" s="3"/>
      <c r="T84" s="56"/>
      <c r="U84" s="57"/>
      <c r="V84" s="57"/>
      <c r="W84" s="57"/>
      <c r="X84" s="57"/>
      <c r="Y84" s="303">
        <f t="shared" si="40"/>
        <v>0</v>
      </c>
      <c r="Z84" s="304" t="str">
        <f t="shared" si="49"/>
        <v>OK</v>
      </c>
      <c r="AA84" s="3"/>
    </row>
    <row r="85" spans="2:27" ht="25.05" customHeight="1" x14ac:dyDescent="0.25">
      <c r="B85" s="3"/>
      <c r="C85" s="58" t="s">
        <v>388</v>
      </c>
      <c r="D85" s="150" t="s">
        <v>388</v>
      </c>
      <c r="E85" s="54" t="s">
        <v>389</v>
      </c>
      <c r="F85" s="280"/>
      <c r="G85" s="280"/>
      <c r="H85" s="280"/>
      <c r="I85" s="55"/>
      <c r="J85" s="55"/>
      <c r="K85" s="272">
        <f t="shared" si="47"/>
        <v>0</v>
      </c>
      <c r="L85" s="273">
        <f t="shared" si="48"/>
        <v>0</v>
      </c>
      <c r="M85" s="3"/>
      <c r="O85" s="3"/>
      <c r="P85" s="297"/>
      <c r="Q85" s="3"/>
      <c r="S85" s="3"/>
      <c r="T85" s="73"/>
      <c r="U85" s="57"/>
      <c r="V85" s="57"/>
      <c r="W85" s="72"/>
      <c r="X85" s="72"/>
      <c r="Y85" s="303">
        <f t="shared" si="40"/>
        <v>0</v>
      </c>
      <c r="Z85" s="304" t="str">
        <f t="shared" si="49"/>
        <v>OK</v>
      </c>
      <c r="AA85" s="3"/>
    </row>
    <row r="86" spans="2:27" ht="25.05" customHeight="1" x14ac:dyDescent="0.25">
      <c r="B86" s="3"/>
      <c r="C86" s="58" t="s">
        <v>390</v>
      </c>
      <c r="D86" s="150" t="s">
        <v>390</v>
      </c>
      <c r="E86" s="54" t="s">
        <v>391</v>
      </c>
      <c r="F86" s="280"/>
      <c r="G86" s="280"/>
      <c r="H86" s="280"/>
      <c r="I86" s="55"/>
      <c r="J86" s="55"/>
      <c r="K86" s="272">
        <f t="shared" si="47"/>
        <v>0</v>
      </c>
      <c r="L86" s="273">
        <f t="shared" si="48"/>
        <v>0</v>
      </c>
      <c r="M86" s="3"/>
      <c r="O86" s="3"/>
      <c r="P86" s="297"/>
      <c r="Q86" s="3"/>
      <c r="S86" s="3"/>
      <c r="T86" s="56"/>
      <c r="U86" s="57"/>
      <c r="V86" s="57"/>
      <c r="W86" s="57"/>
      <c r="X86" s="57"/>
      <c r="Y86" s="303">
        <f t="shared" si="40"/>
        <v>0</v>
      </c>
      <c r="Z86" s="304" t="str">
        <f t="shared" si="49"/>
        <v>OK</v>
      </c>
      <c r="AA86" s="3"/>
    </row>
    <row r="87" spans="2:27" ht="25.05" customHeight="1" x14ac:dyDescent="0.25">
      <c r="B87" s="3"/>
      <c r="C87" s="58" t="s">
        <v>392</v>
      </c>
      <c r="D87" s="150" t="s">
        <v>392</v>
      </c>
      <c r="E87" s="54" t="s">
        <v>393</v>
      </c>
      <c r="F87" s="280"/>
      <c r="G87" s="280"/>
      <c r="H87" s="280"/>
      <c r="I87" s="55"/>
      <c r="J87" s="55"/>
      <c r="K87" s="272">
        <f t="shared" si="47"/>
        <v>0</v>
      </c>
      <c r="L87" s="273">
        <f t="shared" si="48"/>
        <v>0</v>
      </c>
      <c r="M87" s="3"/>
      <c r="O87" s="3"/>
      <c r="P87" s="297"/>
      <c r="Q87" s="3"/>
      <c r="S87" s="3"/>
      <c r="T87" s="56"/>
      <c r="U87" s="57"/>
      <c r="V87" s="57"/>
      <c r="W87" s="57"/>
      <c r="X87" s="57"/>
      <c r="Y87" s="303">
        <f t="shared" si="40"/>
        <v>0</v>
      </c>
      <c r="Z87" s="304" t="str">
        <f t="shared" si="49"/>
        <v>OK</v>
      </c>
      <c r="AA87" s="3"/>
    </row>
    <row r="88" spans="2:27" ht="25.05" customHeight="1" x14ac:dyDescent="0.25">
      <c r="B88" s="3"/>
      <c r="C88" s="58"/>
      <c r="D88" s="150"/>
      <c r="E88" s="153" t="s">
        <v>343</v>
      </c>
      <c r="F88" s="280"/>
      <c r="G88" s="280"/>
      <c r="H88" s="280"/>
      <c r="I88" s="281">
        <f t="shared" ref="I88:L88" si="50">SUM(I82:I87)</f>
        <v>0</v>
      </c>
      <c r="J88" s="281">
        <f t="shared" si="50"/>
        <v>0</v>
      </c>
      <c r="K88" s="281">
        <f t="shared" si="50"/>
        <v>0</v>
      </c>
      <c r="L88" s="282">
        <f t="shared" si="50"/>
        <v>0</v>
      </c>
      <c r="M88" s="3"/>
      <c r="O88" s="3"/>
      <c r="P88" s="297"/>
      <c r="Q88" s="3"/>
      <c r="S88" s="3"/>
      <c r="T88" s="305">
        <f>SUM(T82:T87)</f>
        <v>0</v>
      </c>
      <c r="U88" s="303">
        <f t="shared" ref="U88:X88" si="51">SUM(U82:U87)</f>
        <v>0</v>
      </c>
      <c r="V88" s="303">
        <f t="shared" si="51"/>
        <v>0</v>
      </c>
      <c r="W88" s="306">
        <f t="shared" si="51"/>
        <v>0</v>
      </c>
      <c r="X88" s="306">
        <f t="shared" si="51"/>
        <v>0</v>
      </c>
      <c r="Y88" s="303">
        <f t="shared" si="40"/>
        <v>0</v>
      </c>
      <c r="Z88" s="304" t="str">
        <f t="shared" si="49"/>
        <v>OK</v>
      </c>
      <c r="AA88" s="3"/>
    </row>
    <row r="89" spans="2:27" ht="25.05" customHeight="1" x14ac:dyDescent="0.25">
      <c r="B89" s="3"/>
      <c r="C89" s="400" t="s">
        <v>394</v>
      </c>
      <c r="D89" s="401"/>
      <c r="E89" s="401"/>
      <c r="F89" s="401"/>
      <c r="G89" s="401"/>
      <c r="H89" s="401"/>
      <c r="I89" s="401"/>
      <c r="J89" s="401"/>
      <c r="K89" s="401"/>
      <c r="L89" s="402"/>
      <c r="M89" s="3"/>
      <c r="O89" s="3"/>
      <c r="P89" s="297"/>
      <c r="Q89" s="3"/>
      <c r="S89" s="3"/>
      <c r="T89" s="376"/>
      <c r="U89" s="377"/>
      <c r="V89" s="377"/>
      <c r="W89" s="377"/>
      <c r="X89" s="377"/>
      <c r="Y89" s="377"/>
      <c r="Z89" s="378"/>
      <c r="AA89" s="3"/>
    </row>
    <row r="90" spans="2:27" ht="25.05" customHeight="1" x14ac:dyDescent="0.25">
      <c r="B90" s="3"/>
      <c r="C90" s="58" t="s">
        <v>395</v>
      </c>
      <c r="D90" s="150" t="s">
        <v>395</v>
      </c>
      <c r="E90" s="54" t="s">
        <v>396</v>
      </c>
      <c r="F90" s="280"/>
      <c r="G90" s="280"/>
      <c r="H90" s="280"/>
      <c r="I90" s="55"/>
      <c r="J90" s="55"/>
      <c r="K90" s="272">
        <f>I90+J90</f>
        <v>0</v>
      </c>
      <c r="L90" s="273">
        <f>H90+K90</f>
        <v>0</v>
      </c>
      <c r="M90" s="3"/>
      <c r="O90" s="3"/>
      <c r="P90" s="297"/>
      <c r="Q90" s="3"/>
      <c r="S90" s="3"/>
      <c r="T90" s="56"/>
      <c r="U90" s="57"/>
      <c r="V90" s="57"/>
      <c r="W90" s="57"/>
      <c r="X90" s="57"/>
      <c r="Y90" s="303">
        <f t="shared" si="40"/>
        <v>0</v>
      </c>
      <c r="Z90" s="304" t="str">
        <f t="shared" ref="Z90:Z99" si="52">IF(Y90=L90,"OK","ERROR")</f>
        <v>OK</v>
      </c>
      <c r="AA90" s="3"/>
    </row>
    <row r="91" spans="2:27" ht="25.05" customHeight="1" x14ac:dyDescent="0.25">
      <c r="B91" s="3"/>
      <c r="C91" s="58" t="s">
        <v>397</v>
      </c>
      <c r="D91" s="150" t="s">
        <v>397</v>
      </c>
      <c r="E91" s="54" t="s">
        <v>398</v>
      </c>
      <c r="F91" s="280"/>
      <c r="G91" s="280"/>
      <c r="H91" s="280"/>
      <c r="I91" s="55"/>
      <c r="J91" s="55"/>
      <c r="K91" s="272">
        <f t="shared" ref="K91:K98" si="53">I91+J91</f>
        <v>0</v>
      </c>
      <c r="L91" s="273">
        <f t="shared" ref="L91:L98" si="54">H91+K91</f>
        <v>0</v>
      </c>
      <c r="M91" s="3"/>
      <c r="O91" s="3"/>
      <c r="P91" s="297"/>
      <c r="Q91" s="3"/>
      <c r="S91" s="3"/>
      <c r="T91" s="56"/>
      <c r="U91" s="57"/>
      <c r="V91" s="57"/>
      <c r="W91" s="57"/>
      <c r="X91" s="57"/>
      <c r="Y91" s="303">
        <f t="shared" si="40"/>
        <v>0</v>
      </c>
      <c r="Z91" s="304" t="str">
        <f t="shared" si="52"/>
        <v>OK</v>
      </c>
      <c r="AA91" s="3"/>
    </row>
    <row r="92" spans="2:27" ht="25.05" customHeight="1" x14ac:dyDescent="0.25">
      <c r="B92" s="3"/>
      <c r="C92" s="58" t="s">
        <v>399</v>
      </c>
      <c r="D92" s="150" t="s">
        <v>399</v>
      </c>
      <c r="E92" s="54" t="s">
        <v>400</v>
      </c>
      <c r="F92" s="280"/>
      <c r="G92" s="280"/>
      <c r="H92" s="280"/>
      <c r="I92" s="55"/>
      <c r="J92" s="55"/>
      <c r="K92" s="272">
        <f t="shared" si="53"/>
        <v>0</v>
      </c>
      <c r="L92" s="273">
        <f t="shared" si="54"/>
        <v>0</v>
      </c>
      <c r="M92" s="3"/>
      <c r="O92" s="3"/>
      <c r="P92" s="297"/>
      <c r="Q92" s="3"/>
      <c r="S92" s="3"/>
      <c r="T92" s="56"/>
      <c r="U92" s="57"/>
      <c r="V92" s="57"/>
      <c r="W92" s="57"/>
      <c r="X92" s="57"/>
      <c r="Y92" s="303">
        <f t="shared" si="40"/>
        <v>0</v>
      </c>
      <c r="Z92" s="304" t="str">
        <f t="shared" si="52"/>
        <v>OK</v>
      </c>
      <c r="AA92" s="3"/>
    </row>
    <row r="93" spans="2:27" ht="25.05" customHeight="1" x14ac:dyDescent="0.25">
      <c r="B93" s="3"/>
      <c r="C93" s="58" t="s">
        <v>401</v>
      </c>
      <c r="D93" s="150" t="s">
        <v>401</v>
      </c>
      <c r="E93" s="54" t="s">
        <v>402</v>
      </c>
      <c r="F93" s="280"/>
      <c r="G93" s="280"/>
      <c r="H93" s="280"/>
      <c r="I93" s="55"/>
      <c r="J93" s="55"/>
      <c r="K93" s="272">
        <f t="shared" si="53"/>
        <v>0</v>
      </c>
      <c r="L93" s="273">
        <f t="shared" si="54"/>
        <v>0</v>
      </c>
      <c r="M93" s="3"/>
      <c r="O93" s="3"/>
      <c r="P93" s="297"/>
      <c r="Q93" s="3"/>
      <c r="S93" s="3"/>
      <c r="T93" s="56"/>
      <c r="U93" s="57"/>
      <c r="V93" s="57"/>
      <c r="W93" s="57"/>
      <c r="X93" s="57"/>
      <c r="Y93" s="303">
        <f t="shared" si="40"/>
        <v>0</v>
      </c>
      <c r="Z93" s="304" t="str">
        <f t="shared" si="52"/>
        <v>OK</v>
      </c>
      <c r="AA93" s="3"/>
    </row>
    <row r="94" spans="2:27" ht="25.05" customHeight="1" x14ac:dyDescent="0.25">
      <c r="B94" s="3"/>
      <c r="C94" s="58" t="s">
        <v>403</v>
      </c>
      <c r="D94" s="150" t="s">
        <v>403</v>
      </c>
      <c r="E94" s="54" t="s">
        <v>404</v>
      </c>
      <c r="F94" s="280"/>
      <c r="G94" s="280"/>
      <c r="H94" s="280"/>
      <c r="I94" s="55"/>
      <c r="J94" s="55"/>
      <c r="K94" s="272">
        <f t="shared" si="53"/>
        <v>0</v>
      </c>
      <c r="L94" s="273">
        <f t="shared" si="54"/>
        <v>0</v>
      </c>
      <c r="M94" s="3"/>
      <c r="O94" s="3"/>
      <c r="P94" s="297"/>
      <c r="Q94" s="3"/>
      <c r="S94" s="3"/>
      <c r="T94" s="56"/>
      <c r="U94" s="57"/>
      <c r="V94" s="57"/>
      <c r="W94" s="57"/>
      <c r="X94" s="57"/>
      <c r="Y94" s="303">
        <f t="shared" si="40"/>
        <v>0</v>
      </c>
      <c r="Z94" s="304" t="str">
        <f t="shared" si="52"/>
        <v>OK</v>
      </c>
      <c r="AA94" s="3"/>
    </row>
    <row r="95" spans="2:27" ht="25.05" customHeight="1" x14ac:dyDescent="0.25">
      <c r="B95" s="3"/>
      <c r="C95" s="58" t="s">
        <v>405</v>
      </c>
      <c r="D95" s="150" t="s">
        <v>405</v>
      </c>
      <c r="E95" s="54" t="s">
        <v>406</v>
      </c>
      <c r="F95" s="280"/>
      <c r="G95" s="280"/>
      <c r="H95" s="280"/>
      <c r="I95" s="55"/>
      <c r="J95" s="55"/>
      <c r="K95" s="272">
        <f t="shared" si="53"/>
        <v>0</v>
      </c>
      <c r="L95" s="273">
        <f t="shared" si="54"/>
        <v>0</v>
      </c>
      <c r="M95" s="3"/>
      <c r="O95" s="3"/>
      <c r="P95" s="297"/>
      <c r="Q95" s="3"/>
      <c r="S95" s="3"/>
      <c r="T95" s="56"/>
      <c r="U95" s="57"/>
      <c r="V95" s="57"/>
      <c r="W95" s="57"/>
      <c r="X95" s="57"/>
      <c r="Y95" s="303">
        <f t="shared" si="40"/>
        <v>0</v>
      </c>
      <c r="Z95" s="304" t="str">
        <f t="shared" si="52"/>
        <v>OK</v>
      </c>
      <c r="AA95" s="3"/>
    </row>
    <row r="96" spans="2:27" ht="25.05" customHeight="1" x14ac:dyDescent="0.25">
      <c r="B96" s="3"/>
      <c r="C96" s="58" t="s">
        <v>407</v>
      </c>
      <c r="D96" s="150" t="s">
        <v>407</v>
      </c>
      <c r="E96" s="54" t="s">
        <v>408</v>
      </c>
      <c r="F96" s="280"/>
      <c r="G96" s="280"/>
      <c r="H96" s="280"/>
      <c r="I96" s="55"/>
      <c r="J96" s="55"/>
      <c r="K96" s="272">
        <f t="shared" si="53"/>
        <v>0</v>
      </c>
      <c r="L96" s="273">
        <f t="shared" si="54"/>
        <v>0</v>
      </c>
      <c r="M96" s="3"/>
      <c r="O96" s="3"/>
      <c r="P96" s="297"/>
      <c r="Q96" s="3"/>
      <c r="S96" s="3"/>
      <c r="T96" s="56"/>
      <c r="U96" s="57"/>
      <c r="V96" s="57"/>
      <c r="W96" s="57"/>
      <c r="X96" s="57"/>
      <c r="Y96" s="303">
        <f t="shared" si="40"/>
        <v>0</v>
      </c>
      <c r="Z96" s="304" t="str">
        <f t="shared" si="52"/>
        <v>OK</v>
      </c>
      <c r="AA96" s="3"/>
    </row>
    <row r="97" spans="2:27" ht="25.05" customHeight="1" x14ac:dyDescent="0.25">
      <c r="B97" s="3"/>
      <c r="C97" s="58" t="s">
        <v>409</v>
      </c>
      <c r="D97" s="150" t="s">
        <v>409</v>
      </c>
      <c r="E97" s="54" t="s">
        <v>410</v>
      </c>
      <c r="F97" s="280"/>
      <c r="G97" s="280"/>
      <c r="H97" s="280"/>
      <c r="I97" s="55"/>
      <c r="J97" s="55"/>
      <c r="K97" s="272">
        <f t="shared" si="53"/>
        <v>0</v>
      </c>
      <c r="L97" s="273">
        <f t="shared" si="54"/>
        <v>0</v>
      </c>
      <c r="M97" s="3"/>
      <c r="O97" s="3"/>
      <c r="P97" s="297"/>
      <c r="Q97" s="3"/>
      <c r="S97" s="3"/>
      <c r="T97" s="56"/>
      <c r="U97" s="57"/>
      <c r="V97" s="57"/>
      <c r="W97" s="57"/>
      <c r="X97" s="57"/>
      <c r="Y97" s="303">
        <f t="shared" si="40"/>
        <v>0</v>
      </c>
      <c r="Z97" s="304" t="str">
        <f t="shared" si="52"/>
        <v>OK</v>
      </c>
      <c r="AA97" s="3"/>
    </row>
    <row r="98" spans="2:27" ht="25.05" customHeight="1" x14ac:dyDescent="0.25">
      <c r="B98" s="3"/>
      <c r="C98" s="58" t="s">
        <v>411</v>
      </c>
      <c r="D98" s="150" t="s">
        <v>411</v>
      </c>
      <c r="E98" s="54" t="s">
        <v>412</v>
      </c>
      <c r="F98" s="280"/>
      <c r="G98" s="280"/>
      <c r="H98" s="280"/>
      <c r="I98" s="55"/>
      <c r="J98" s="55"/>
      <c r="K98" s="272">
        <f t="shared" si="53"/>
        <v>0</v>
      </c>
      <c r="L98" s="273">
        <f t="shared" si="54"/>
        <v>0</v>
      </c>
      <c r="M98" s="3"/>
      <c r="O98" s="3"/>
      <c r="P98" s="297"/>
      <c r="Q98" s="3"/>
      <c r="S98" s="3"/>
      <c r="T98" s="56"/>
      <c r="U98" s="57"/>
      <c r="V98" s="57"/>
      <c r="W98" s="57"/>
      <c r="X98" s="57"/>
      <c r="Y98" s="303">
        <f t="shared" si="40"/>
        <v>0</v>
      </c>
      <c r="Z98" s="304" t="str">
        <f t="shared" si="52"/>
        <v>OK</v>
      </c>
      <c r="AA98" s="3"/>
    </row>
    <row r="99" spans="2:27" ht="25.05" customHeight="1" x14ac:dyDescent="0.25">
      <c r="B99" s="3"/>
      <c r="C99" s="162"/>
      <c r="D99" s="151"/>
      <c r="E99" s="156" t="s">
        <v>343</v>
      </c>
      <c r="F99" s="280"/>
      <c r="G99" s="280"/>
      <c r="H99" s="280"/>
      <c r="I99" s="283">
        <f t="shared" ref="I99:L99" si="55">SUM(I90:I98)</f>
        <v>0</v>
      </c>
      <c r="J99" s="283">
        <f t="shared" si="55"/>
        <v>0</v>
      </c>
      <c r="K99" s="283">
        <f t="shared" si="55"/>
        <v>0</v>
      </c>
      <c r="L99" s="284">
        <f t="shared" si="55"/>
        <v>0</v>
      </c>
      <c r="M99" s="3"/>
      <c r="O99" s="3"/>
      <c r="P99" s="297"/>
      <c r="Q99" s="3"/>
      <c r="S99" s="3"/>
      <c r="T99" s="305">
        <f>SUM(T90:T98)</f>
        <v>0</v>
      </c>
      <c r="U99" s="303">
        <f t="shared" ref="U99:X99" si="56">SUM(U90:U98)</f>
        <v>0</v>
      </c>
      <c r="V99" s="303">
        <f t="shared" si="56"/>
        <v>0</v>
      </c>
      <c r="W99" s="306">
        <f t="shared" si="56"/>
        <v>0</v>
      </c>
      <c r="X99" s="306">
        <f t="shared" si="56"/>
        <v>0</v>
      </c>
      <c r="Y99" s="303">
        <f t="shared" si="40"/>
        <v>0</v>
      </c>
      <c r="Z99" s="304" t="str">
        <f t="shared" si="52"/>
        <v>OK</v>
      </c>
      <c r="AA99" s="3"/>
    </row>
    <row r="100" spans="2:27" ht="30" customHeight="1" x14ac:dyDescent="0.25">
      <c r="B100" s="3"/>
      <c r="C100" s="400" t="s">
        <v>413</v>
      </c>
      <c r="D100" s="401"/>
      <c r="E100" s="401"/>
      <c r="F100" s="401"/>
      <c r="G100" s="401"/>
      <c r="H100" s="401"/>
      <c r="I100" s="401"/>
      <c r="J100" s="401"/>
      <c r="K100" s="401"/>
      <c r="L100" s="402"/>
      <c r="M100" s="3"/>
      <c r="O100" s="3"/>
      <c r="P100" s="297"/>
      <c r="Q100" s="3"/>
      <c r="S100" s="3"/>
      <c r="T100" s="376"/>
      <c r="U100" s="377"/>
      <c r="V100" s="377"/>
      <c r="W100" s="377"/>
      <c r="X100" s="377"/>
      <c r="Y100" s="377"/>
      <c r="Z100" s="378"/>
      <c r="AA100" s="3"/>
    </row>
    <row r="101" spans="2:27" s="66" customFormat="1" ht="25.05" customHeight="1" x14ac:dyDescent="0.25">
      <c r="B101" s="62"/>
      <c r="C101" s="58" t="s">
        <v>288</v>
      </c>
      <c r="D101" s="150"/>
      <c r="E101" s="54" t="s">
        <v>414</v>
      </c>
      <c r="F101" s="280"/>
      <c r="G101" s="280"/>
      <c r="H101" s="280"/>
      <c r="I101" s="55"/>
      <c r="J101" s="55"/>
      <c r="K101" s="272">
        <f>I101+J101</f>
        <v>0</v>
      </c>
      <c r="L101" s="273">
        <f>H101+K101</f>
        <v>0</v>
      </c>
      <c r="M101" s="62"/>
      <c r="N101" s="53"/>
      <c r="O101" s="3"/>
      <c r="P101" s="301"/>
      <c r="Q101" s="62"/>
      <c r="S101" s="62"/>
      <c r="T101" s="56"/>
      <c r="U101" s="57"/>
      <c r="V101" s="57"/>
      <c r="W101" s="57"/>
      <c r="X101" s="57"/>
      <c r="Y101" s="303">
        <f t="shared" si="40"/>
        <v>0</v>
      </c>
      <c r="Z101" s="304" t="str">
        <f>IF(Y101=L101,"OK","ERROR")</f>
        <v>OK</v>
      </c>
      <c r="AA101" s="62"/>
    </row>
    <row r="102" spans="2:27" s="66" customFormat="1" ht="25.05" customHeight="1" x14ac:dyDescent="0.25">
      <c r="B102" s="62"/>
      <c r="C102" s="58" t="s">
        <v>289</v>
      </c>
      <c r="D102" s="150"/>
      <c r="E102" s="54" t="s">
        <v>415</v>
      </c>
      <c r="F102" s="280"/>
      <c r="G102" s="280"/>
      <c r="H102" s="280"/>
      <c r="I102" s="55"/>
      <c r="J102" s="55"/>
      <c r="K102" s="272">
        <f>I102+J102</f>
        <v>0</v>
      </c>
      <c r="L102" s="273">
        <f>H102+K102</f>
        <v>0</v>
      </c>
      <c r="M102" s="62"/>
      <c r="N102" s="53"/>
      <c r="O102" s="3"/>
      <c r="P102" s="301"/>
      <c r="Q102" s="62"/>
      <c r="S102" s="62"/>
      <c r="T102" s="56"/>
      <c r="U102" s="57"/>
      <c r="V102" s="57"/>
      <c r="W102" s="57"/>
      <c r="X102" s="57"/>
      <c r="Y102" s="303">
        <f t="shared" si="40"/>
        <v>0</v>
      </c>
      <c r="Z102" s="304" t="str">
        <f>IF(Y102=L102,"OK","ERROR")</f>
        <v>OK</v>
      </c>
      <c r="AA102" s="62"/>
    </row>
    <row r="103" spans="2:27" s="66" customFormat="1" ht="25.05" customHeight="1" thickBot="1" x14ac:dyDescent="0.3">
      <c r="B103" s="62"/>
      <c r="C103" s="162"/>
      <c r="D103" s="151"/>
      <c r="E103" s="156" t="s">
        <v>343</v>
      </c>
      <c r="F103" s="280"/>
      <c r="G103" s="280"/>
      <c r="H103" s="280"/>
      <c r="I103" s="281">
        <f>SUM(I101:I102)</f>
        <v>0</v>
      </c>
      <c r="J103" s="281">
        <f>SUM(J101:J102)</f>
        <v>0</v>
      </c>
      <c r="K103" s="286">
        <f>SUM(K101:K102)</f>
        <v>0</v>
      </c>
      <c r="L103" s="282">
        <f>SUM(L101:L102)</f>
        <v>0</v>
      </c>
      <c r="M103" s="62"/>
      <c r="N103" s="53"/>
      <c r="O103" s="3"/>
      <c r="P103" s="301"/>
      <c r="Q103" s="62"/>
      <c r="S103" s="62"/>
      <c r="T103" s="311">
        <f>SUM(T101:T102)</f>
        <v>0</v>
      </c>
      <c r="U103" s="307">
        <f>SUM(U101:U102)</f>
        <v>0</v>
      </c>
      <c r="V103" s="307">
        <f>SUM(V101:V102)</f>
        <v>0</v>
      </c>
      <c r="W103" s="312">
        <f>SUM(W101:W102)</f>
        <v>0</v>
      </c>
      <c r="X103" s="312">
        <f>SUM(X101:X102)</f>
        <v>0</v>
      </c>
      <c r="Y103" s="307">
        <f t="shared" si="40"/>
        <v>0</v>
      </c>
      <c r="Z103" s="308" t="str">
        <f>IF(Y103=L103,"OK","ERROR")</f>
        <v>OK</v>
      </c>
      <c r="AA103" s="62"/>
    </row>
    <row r="104" spans="2:27" s="66" customFormat="1" ht="32.4" customHeight="1" thickBot="1" x14ac:dyDescent="0.3">
      <c r="B104" s="62"/>
      <c r="C104" s="406" t="s">
        <v>418</v>
      </c>
      <c r="D104" s="407"/>
      <c r="E104" s="408"/>
      <c r="F104" s="278">
        <v>0</v>
      </c>
      <c r="G104" s="278">
        <v>0</v>
      </c>
      <c r="H104" s="278">
        <v>0</v>
      </c>
      <c r="I104" s="278">
        <f>I103+I99+I88+I80+I61+I58</f>
        <v>0</v>
      </c>
      <c r="J104" s="278">
        <f>J103+J99+J88+J80+J61+J58</f>
        <v>0</v>
      </c>
      <c r="K104" s="278">
        <f>K103+K99+K88+K80+K61+K58</f>
        <v>0</v>
      </c>
      <c r="L104" s="279">
        <f>L103+L99+L88+L80+L61+L58</f>
        <v>0</v>
      </c>
      <c r="M104" s="62"/>
      <c r="N104" s="53"/>
      <c r="O104" s="3"/>
      <c r="P104" s="301"/>
      <c r="Q104" s="62"/>
      <c r="S104" s="62"/>
      <c r="T104" s="318">
        <f>T103+T99+T88+T80+T61+T58</f>
        <v>0</v>
      </c>
      <c r="U104" s="279">
        <f>U103+U99+U88+U80+U61+U58</f>
        <v>0</v>
      </c>
      <c r="V104" s="279">
        <f>V103+V99+V88+V80+V61+V58</f>
        <v>0</v>
      </c>
      <c r="W104" s="279">
        <f>W103+W99+W88+W80+W61+W58</f>
        <v>0</v>
      </c>
      <c r="X104" s="279">
        <f>X103+X99+X88+X80+X61+X58</f>
        <v>0</v>
      </c>
      <c r="Y104" s="316">
        <f t="shared" si="40"/>
        <v>0</v>
      </c>
      <c r="Z104" s="310" t="str">
        <f>IF(Y104=L104,"OK","ERROR")</f>
        <v>OK</v>
      </c>
      <c r="AA104" s="62"/>
    </row>
    <row r="105" spans="2:27" s="66" customFormat="1" ht="30" customHeight="1" thickBot="1" x14ac:dyDescent="0.3">
      <c r="B105" s="62"/>
      <c r="C105" s="409" t="s">
        <v>85</v>
      </c>
      <c r="D105" s="410"/>
      <c r="E105" s="411"/>
      <c r="F105" s="285">
        <f t="shared" ref="F105:L105" si="57">F104+F51+F42</f>
        <v>0</v>
      </c>
      <c r="G105" s="285">
        <f t="shared" si="57"/>
        <v>0</v>
      </c>
      <c r="H105" s="285">
        <f t="shared" si="57"/>
        <v>0</v>
      </c>
      <c r="I105" s="285">
        <f t="shared" si="57"/>
        <v>0</v>
      </c>
      <c r="J105" s="285">
        <f t="shared" si="57"/>
        <v>0</v>
      </c>
      <c r="K105" s="285">
        <f t="shared" si="57"/>
        <v>0</v>
      </c>
      <c r="L105" s="287">
        <f t="shared" si="57"/>
        <v>0</v>
      </c>
      <c r="M105" s="62"/>
      <c r="N105" s="53"/>
      <c r="O105" s="3"/>
      <c r="P105" s="302"/>
      <c r="Q105" s="62"/>
      <c r="S105" s="62"/>
      <c r="T105" s="319">
        <f>T104+T51+T42</f>
        <v>0</v>
      </c>
      <c r="U105" s="287">
        <f>U104+U51+U42</f>
        <v>0</v>
      </c>
      <c r="V105" s="287">
        <f>V104+V51+V42</f>
        <v>0</v>
      </c>
      <c r="W105" s="287">
        <f>W104+W51+W42</f>
        <v>0</v>
      </c>
      <c r="X105" s="287">
        <f>X104+X51+X42</f>
        <v>0</v>
      </c>
      <c r="Y105" s="316">
        <f t="shared" si="40"/>
        <v>0</v>
      </c>
      <c r="Z105" s="317" t="str">
        <f>IF(Y105=L105,"OK","ERROR")</f>
        <v>OK</v>
      </c>
      <c r="AA105" s="62"/>
    </row>
    <row r="106" spans="2:27" s="66" customFormat="1" ht="19.95" customHeight="1" thickBot="1" x14ac:dyDescent="0.3">
      <c r="B106" s="62"/>
      <c r="C106" s="62"/>
      <c r="D106" s="62"/>
      <c r="E106" s="62"/>
      <c r="F106" s="62"/>
      <c r="G106" s="62"/>
      <c r="H106" s="271"/>
      <c r="I106" s="271"/>
      <c r="J106" s="271"/>
      <c r="K106" s="271"/>
      <c r="L106" s="271"/>
      <c r="M106" s="62"/>
      <c r="N106" s="53"/>
      <c r="O106" s="3"/>
      <c r="P106" s="62"/>
      <c r="Q106" s="62"/>
      <c r="S106" s="62"/>
      <c r="T106" s="62"/>
      <c r="U106" s="62"/>
      <c r="V106" s="62"/>
      <c r="W106" s="62"/>
      <c r="X106" s="62"/>
      <c r="Y106" s="62"/>
      <c r="Z106" s="62"/>
      <c r="AA106" s="62"/>
    </row>
    <row r="107" spans="2:27" s="66" customFormat="1" ht="19.95" customHeight="1" thickBot="1" x14ac:dyDescent="0.3">
      <c r="B107" s="62"/>
      <c r="C107" s="62"/>
      <c r="D107" s="63" t="s">
        <v>86</v>
      </c>
      <c r="E107" s="64" t="s">
        <v>87</v>
      </c>
      <c r="F107" s="65" t="s">
        <v>88</v>
      </c>
      <c r="G107" s="271"/>
      <c r="H107" s="271"/>
      <c r="I107" s="271"/>
      <c r="J107" s="271"/>
      <c r="K107" s="271"/>
      <c r="L107" s="271"/>
      <c r="M107" s="62"/>
      <c r="N107" s="53"/>
      <c r="O107" s="3"/>
      <c r="P107" s="62"/>
      <c r="Q107" s="62"/>
      <c r="S107" s="62"/>
      <c r="T107" s="62"/>
      <c r="U107" s="62"/>
      <c r="V107" s="62"/>
      <c r="W107" s="62"/>
      <c r="X107" s="62"/>
      <c r="Y107" s="62"/>
      <c r="Z107" s="62"/>
      <c r="AA107" s="62"/>
    </row>
    <row r="108" spans="2:27" s="66" customFormat="1" ht="19.95" customHeight="1" thickBot="1" x14ac:dyDescent="0.3">
      <c r="B108" s="62"/>
      <c r="C108" s="62"/>
      <c r="D108" s="91" t="s">
        <v>89</v>
      </c>
      <c r="E108" s="68" t="s">
        <v>90</v>
      </c>
      <c r="F108" s="288">
        <f>F109+F110</f>
        <v>0</v>
      </c>
      <c r="G108" s="289" t="str">
        <f>IF(F108=0,"",IF(F108/'0-Instructiuni'!eur&lt;=50000000,"OK","ERROR"))</f>
        <v/>
      </c>
      <c r="H108" s="271"/>
      <c r="I108" s="271"/>
      <c r="J108" s="271"/>
      <c r="K108" s="271"/>
      <c r="L108" s="271"/>
      <c r="M108" s="62"/>
      <c r="N108" s="53"/>
      <c r="O108" s="3"/>
      <c r="P108" s="62"/>
      <c r="Q108" s="62"/>
      <c r="S108" s="62"/>
      <c r="T108" s="379" t="s">
        <v>419</v>
      </c>
      <c r="U108" s="380"/>
      <c r="V108" s="380"/>
      <c r="W108" s="380"/>
      <c r="X108" s="380"/>
      <c r="Y108" s="380"/>
      <c r="Z108" s="381"/>
      <c r="AA108" s="62"/>
    </row>
    <row r="109" spans="2:27" s="66" customFormat="1" ht="24" customHeight="1" x14ac:dyDescent="0.25">
      <c r="B109" s="62"/>
      <c r="C109" s="62"/>
      <c r="D109" s="67" t="s">
        <v>91</v>
      </c>
      <c r="E109" s="69" t="s">
        <v>92</v>
      </c>
      <c r="F109" s="290">
        <f>F118+F153+K104+F162</f>
        <v>0</v>
      </c>
      <c r="G109" s="179"/>
      <c r="H109" s="271"/>
      <c r="I109" s="271"/>
      <c r="J109" s="105" t="s">
        <v>505</v>
      </c>
      <c r="K109" s="168" t="s">
        <v>444</v>
      </c>
      <c r="L109" s="62"/>
      <c r="M109" s="62"/>
      <c r="N109" s="53"/>
      <c r="O109" s="3"/>
      <c r="P109" s="62"/>
      <c r="Q109" s="62"/>
      <c r="S109" s="62"/>
      <c r="T109" s="382"/>
      <c r="U109" s="383"/>
      <c r="V109" s="383"/>
      <c r="W109" s="383"/>
      <c r="X109" s="383"/>
      <c r="Y109" s="383"/>
      <c r="Z109" s="384"/>
      <c r="AA109" s="62"/>
    </row>
    <row r="110" spans="2:27" s="66" customFormat="1" ht="30.6" customHeight="1" thickBot="1" x14ac:dyDescent="0.3">
      <c r="B110" s="62"/>
      <c r="C110" s="62"/>
      <c r="D110" s="67" t="s">
        <v>93</v>
      </c>
      <c r="E110" s="69" t="s">
        <v>424</v>
      </c>
      <c r="F110" s="290">
        <f>F119+F154+F163</f>
        <v>0</v>
      </c>
      <c r="G110" s="179"/>
      <c r="H110" s="271"/>
      <c r="I110" s="271"/>
      <c r="J110" s="166" t="s">
        <v>506</v>
      </c>
      <c r="K110" s="168" t="s">
        <v>445</v>
      </c>
      <c r="L110" s="62"/>
      <c r="M110" s="62"/>
      <c r="N110" s="53"/>
      <c r="O110" s="3"/>
      <c r="P110" s="62"/>
      <c r="Q110" s="62"/>
      <c r="S110" s="62"/>
      <c r="T110" s="62"/>
      <c r="U110" s="62"/>
      <c r="V110" s="62"/>
      <c r="W110" s="62"/>
      <c r="X110" s="62"/>
      <c r="Y110" s="62"/>
      <c r="Z110" s="62"/>
      <c r="AA110" s="62"/>
    </row>
    <row r="111" spans="2:27" s="66" customFormat="1" ht="19.95" customHeight="1" thickBot="1" x14ac:dyDescent="0.3">
      <c r="B111" s="62"/>
      <c r="C111" s="62"/>
      <c r="D111" s="92" t="s">
        <v>94</v>
      </c>
      <c r="E111" s="68" t="s">
        <v>101</v>
      </c>
      <c r="F111" s="291">
        <f>F146+F158+F167</f>
        <v>0</v>
      </c>
      <c r="G111" s="289" t="str">
        <f>IF(F111=0,"",IF(AND(F111/'0-Instructiuni'!eur&lt;=3000000,F111/'0-Instructiuni'!eur&gt;=500000),"OK","ERROR"))</f>
        <v/>
      </c>
      <c r="H111" s="271"/>
      <c r="I111" s="271"/>
      <c r="J111" s="166" t="s">
        <v>442</v>
      </c>
      <c r="K111" s="168" t="s">
        <v>445</v>
      </c>
      <c r="L111" s="62"/>
      <c r="M111" s="62"/>
      <c r="N111" s="53"/>
      <c r="O111" s="3"/>
      <c r="P111" s="62"/>
      <c r="Q111" s="62"/>
      <c r="S111" s="62"/>
      <c r="T111" s="163" t="s">
        <v>420</v>
      </c>
      <c r="U111" s="164" t="s">
        <v>421</v>
      </c>
      <c r="V111" s="164" t="s">
        <v>422</v>
      </c>
      <c r="W111" s="164" t="s">
        <v>423</v>
      </c>
      <c r="X111" s="164" t="s">
        <v>460</v>
      </c>
      <c r="Y111" s="165" t="s">
        <v>68</v>
      </c>
      <c r="Z111" s="62"/>
      <c r="AA111" s="62"/>
    </row>
    <row r="112" spans="2:27" s="66" customFormat="1" ht="27" customHeight="1" thickBot="1" x14ac:dyDescent="0.3">
      <c r="B112" s="62"/>
      <c r="C112" s="62"/>
      <c r="D112" s="91" t="s">
        <v>100</v>
      </c>
      <c r="E112" s="68" t="s">
        <v>95</v>
      </c>
      <c r="F112" s="288">
        <f>F113+F114</f>
        <v>0</v>
      </c>
      <c r="G112" s="179"/>
      <c r="H112" s="271"/>
      <c r="I112" s="271"/>
      <c r="J112" s="62"/>
      <c r="K112" s="62"/>
      <c r="L112" s="62"/>
      <c r="M112" s="62"/>
      <c r="N112" s="53"/>
      <c r="O112" s="3"/>
      <c r="P112" s="62"/>
      <c r="Q112" s="62"/>
      <c r="S112" s="62"/>
      <c r="T112" s="320" t="str">
        <f>IFERROR(T105/$Y$105,"")</f>
        <v/>
      </c>
      <c r="U112" s="321" t="str">
        <f>IFERROR(U105/$Y$105,"")</f>
        <v/>
      </c>
      <c r="V112" s="321" t="str">
        <f>IFERROR(V105/$Y$105,"")</f>
        <v/>
      </c>
      <c r="W112" s="321" t="str">
        <f>IFERROR(W105/$Y$105,"")</f>
        <v/>
      </c>
      <c r="X112" s="321" t="str">
        <f>IFERROR(X105/$Y$105,"")</f>
        <v/>
      </c>
      <c r="Y112" s="322">
        <f>SUM(T112:X112)</f>
        <v>0</v>
      </c>
      <c r="Z112" s="62"/>
      <c r="AA112" s="62"/>
    </row>
    <row r="113" spans="2:28" s="66" customFormat="1" ht="29.25" customHeight="1" x14ac:dyDescent="0.25">
      <c r="B113" s="62"/>
      <c r="C113" s="62"/>
      <c r="D113" s="67" t="s">
        <v>108</v>
      </c>
      <c r="E113" s="69" t="s">
        <v>97</v>
      </c>
      <c r="F113" s="292">
        <f>F133+F137+F156+F165</f>
        <v>0</v>
      </c>
      <c r="G113" s="179"/>
      <c r="H113" s="89"/>
      <c r="I113" s="89"/>
      <c r="J113" s="62"/>
      <c r="K113" s="61"/>
      <c r="L113" s="88"/>
      <c r="M113" s="62"/>
      <c r="N113" s="53"/>
      <c r="O113" s="3"/>
      <c r="P113" s="62"/>
      <c r="Q113" s="62"/>
      <c r="S113" s="62"/>
      <c r="T113" s="62"/>
      <c r="U113" s="62"/>
      <c r="V113" s="62"/>
      <c r="W113" s="62"/>
      <c r="X113" s="62"/>
      <c r="Y113" s="62"/>
      <c r="Z113" s="62"/>
      <c r="AA113" s="62"/>
    </row>
    <row r="114" spans="2:28" s="66" customFormat="1" ht="30" customHeight="1" thickBot="1" x14ac:dyDescent="0.3">
      <c r="B114" s="62"/>
      <c r="C114" s="62"/>
      <c r="D114" s="70" t="s">
        <v>109</v>
      </c>
      <c r="E114" s="93" t="s">
        <v>99</v>
      </c>
      <c r="F114" s="293">
        <f>F145+F157+K104+F166</f>
        <v>0</v>
      </c>
      <c r="G114" s="179"/>
      <c r="H114" s="62"/>
      <c r="I114" s="89"/>
      <c r="J114" s="62"/>
      <c r="K114" s="62"/>
      <c r="L114" s="62"/>
      <c r="M114" s="62"/>
      <c r="N114" s="53"/>
      <c r="O114" s="3"/>
      <c r="P114" s="62"/>
      <c r="Q114" s="62"/>
    </row>
    <row r="115" spans="2:28" ht="14.4" thickBot="1" x14ac:dyDescent="0.3">
      <c r="B115" s="3"/>
      <c r="C115" s="62"/>
      <c r="D115" s="3"/>
      <c r="E115" s="3"/>
      <c r="F115" s="3"/>
      <c r="G115" s="3"/>
      <c r="H115" s="3"/>
      <c r="I115" s="3"/>
      <c r="J115" s="3"/>
      <c r="K115" s="3"/>
      <c r="L115" s="3"/>
      <c r="M115" s="3"/>
      <c r="O115" s="3"/>
      <c r="P115" s="3"/>
      <c r="Q115" s="3"/>
      <c r="R115" s="66"/>
      <c r="S115" s="66"/>
      <c r="T115" s="66"/>
      <c r="U115" s="66"/>
      <c r="V115" s="66"/>
      <c r="W115" s="66"/>
      <c r="X115" s="66"/>
      <c r="Y115" s="66"/>
      <c r="Z115" s="66"/>
      <c r="AA115" s="66"/>
      <c r="AB115" s="66"/>
    </row>
    <row r="116" spans="2:28" ht="27.6" x14ac:dyDescent="0.25">
      <c r="B116" s="3"/>
      <c r="C116" s="62"/>
      <c r="D116" s="169" t="s">
        <v>86</v>
      </c>
      <c r="E116" s="64" t="s">
        <v>425</v>
      </c>
      <c r="F116" s="65" t="s">
        <v>88</v>
      </c>
      <c r="G116" s="3"/>
      <c r="H116" s="3"/>
      <c r="I116" s="3"/>
      <c r="J116" s="3"/>
      <c r="K116" s="3"/>
      <c r="L116" s="3"/>
      <c r="M116" s="3"/>
      <c r="O116" s="3"/>
      <c r="P116" s="3"/>
      <c r="Q116" s="3"/>
    </row>
    <row r="117" spans="2:28" ht="27.6" x14ac:dyDescent="0.25">
      <c r="B117" s="3"/>
      <c r="C117" s="62"/>
      <c r="D117" s="91" t="s">
        <v>89</v>
      </c>
      <c r="E117" s="68" t="s">
        <v>426</v>
      </c>
      <c r="F117" s="288">
        <f>SUM(F118:F119)</f>
        <v>0</v>
      </c>
      <c r="G117" s="3"/>
      <c r="H117" s="3"/>
      <c r="I117" s="3"/>
      <c r="J117" s="3"/>
      <c r="K117" s="3"/>
      <c r="L117" s="3"/>
      <c r="M117" s="3"/>
      <c r="O117" s="3"/>
      <c r="P117" s="3"/>
      <c r="Q117" s="3"/>
    </row>
    <row r="118" spans="2:28" ht="21.6" customHeight="1" x14ac:dyDescent="0.25">
      <c r="B118" s="3"/>
      <c r="C118" s="62"/>
      <c r="D118" s="91" t="s">
        <v>91</v>
      </c>
      <c r="E118" s="68" t="s">
        <v>92</v>
      </c>
      <c r="F118" s="288">
        <f>K42</f>
        <v>0</v>
      </c>
      <c r="G118" s="3"/>
      <c r="H118" s="3"/>
      <c r="I118" s="3"/>
      <c r="J118" s="3"/>
      <c r="K118" s="3"/>
      <c r="L118" s="3"/>
      <c r="M118" s="3"/>
      <c r="O118" s="3"/>
      <c r="P118" s="3"/>
      <c r="Q118" s="3"/>
    </row>
    <row r="119" spans="2:28" ht="27.75" customHeight="1" x14ac:dyDescent="0.25">
      <c r="B119" s="3"/>
      <c r="C119" s="62"/>
      <c r="D119" s="91" t="s">
        <v>93</v>
      </c>
      <c r="E119" s="68" t="s">
        <v>451</v>
      </c>
      <c r="F119" s="288">
        <f>H42</f>
        <v>0</v>
      </c>
      <c r="G119" s="3"/>
      <c r="H119" s="3"/>
      <c r="I119" s="3"/>
      <c r="J119" s="3"/>
      <c r="K119" s="3"/>
      <c r="L119" s="3"/>
      <c r="M119" s="3"/>
      <c r="O119" s="3"/>
      <c r="P119" s="3"/>
      <c r="Q119" s="3"/>
    </row>
    <row r="120" spans="2:28" ht="27.75" customHeight="1" x14ac:dyDescent="0.25">
      <c r="B120" s="3"/>
      <c r="C120" s="62"/>
      <c r="D120" s="91" t="s">
        <v>430</v>
      </c>
      <c r="E120" s="68" t="s">
        <v>511</v>
      </c>
      <c r="F120" s="294">
        <f>SUM(F121:F123)</f>
        <v>0</v>
      </c>
      <c r="G120" s="3"/>
      <c r="H120" s="3"/>
      <c r="I120" s="3"/>
      <c r="J120" s="3"/>
      <c r="K120" s="3"/>
      <c r="L120" s="3"/>
      <c r="M120" s="3"/>
      <c r="O120" s="3"/>
      <c r="P120" s="3"/>
      <c r="Q120" s="3"/>
    </row>
    <row r="121" spans="2:28" ht="27.75" customHeight="1" x14ac:dyDescent="0.25">
      <c r="B121" s="3"/>
      <c r="C121" s="62"/>
      <c r="D121" s="67" t="s">
        <v>452</v>
      </c>
      <c r="E121" s="69" t="s">
        <v>427</v>
      </c>
      <c r="F121" s="148"/>
      <c r="G121" s="3"/>
      <c r="H121" s="3"/>
      <c r="I121" s="3"/>
      <c r="J121" s="3"/>
      <c r="K121" s="3"/>
      <c r="L121" s="3"/>
      <c r="M121" s="3"/>
      <c r="O121" s="3"/>
      <c r="P121" s="3"/>
      <c r="Q121" s="3"/>
    </row>
    <row r="122" spans="2:28" ht="27.75" customHeight="1" x14ac:dyDescent="0.25">
      <c r="B122" s="3"/>
      <c r="C122" s="62"/>
      <c r="D122" s="67" t="s">
        <v>453</v>
      </c>
      <c r="E122" s="69" t="s">
        <v>428</v>
      </c>
      <c r="F122" s="148"/>
      <c r="G122" s="3"/>
      <c r="H122" s="3"/>
      <c r="I122" s="3"/>
      <c r="J122" s="3"/>
      <c r="K122" s="3"/>
      <c r="L122" s="3"/>
      <c r="M122" s="3"/>
      <c r="O122" s="3"/>
      <c r="P122" s="3"/>
      <c r="Q122" s="3"/>
    </row>
    <row r="123" spans="2:28" ht="27.75" customHeight="1" x14ac:dyDescent="0.25">
      <c r="B123" s="3"/>
      <c r="C123" s="62"/>
      <c r="D123" s="67" t="s">
        <v>454</v>
      </c>
      <c r="E123" s="69" t="s">
        <v>429</v>
      </c>
      <c r="F123" s="148"/>
      <c r="G123" s="3"/>
      <c r="H123" s="3"/>
      <c r="I123" s="3"/>
      <c r="J123" s="3"/>
      <c r="K123" s="3"/>
      <c r="L123" s="3"/>
      <c r="M123" s="3"/>
      <c r="O123" s="3"/>
      <c r="P123" s="3"/>
      <c r="Q123" s="3"/>
    </row>
    <row r="124" spans="2:28" ht="27.75" customHeight="1" x14ac:dyDescent="0.25">
      <c r="B124" s="3"/>
      <c r="C124" s="62"/>
      <c r="D124" s="91" t="s">
        <v>431</v>
      </c>
      <c r="E124" s="68" t="s">
        <v>458</v>
      </c>
      <c r="F124" s="294">
        <f>SUM(F125:F127)</f>
        <v>0</v>
      </c>
      <c r="G124" s="3"/>
      <c r="H124" s="3"/>
      <c r="I124" s="3"/>
      <c r="J124" s="3"/>
      <c r="K124" s="3"/>
      <c r="L124" s="3"/>
      <c r="M124" s="3"/>
      <c r="O124" s="3"/>
      <c r="P124" s="3"/>
      <c r="Q124" s="3"/>
    </row>
    <row r="125" spans="2:28" ht="27.75" customHeight="1" x14ac:dyDescent="0.25">
      <c r="B125" s="3"/>
      <c r="C125" s="62"/>
      <c r="D125" s="67" t="s">
        <v>455</v>
      </c>
      <c r="E125" s="69" t="s">
        <v>427</v>
      </c>
      <c r="F125" s="148"/>
      <c r="G125" s="3"/>
      <c r="H125" s="3"/>
      <c r="I125" s="3"/>
      <c r="J125" s="3"/>
      <c r="K125" s="3"/>
      <c r="L125" s="3"/>
      <c r="M125" s="3"/>
      <c r="O125" s="3"/>
      <c r="P125" s="3"/>
      <c r="Q125" s="3"/>
    </row>
    <row r="126" spans="2:28" ht="27.75" customHeight="1" x14ac:dyDescent="0.25">
      <c r="B126" s="3"/>
      <c r="C126" s="62"/>
      <c r="D126" s="67" t="s">
        <v>456</v>
      </c>
      <c r="E126" s="69" t="s">
        <v>428</v>
      </c>
      <c r="F126" s="148"/>
      <c r="G126" s="3"/>
      <c r="H126" s="3"/>
      <c r="I126" s="3"/>
      <c r="J126" s="3"/>
      <c r="K126" s="3"/>
      <c r="L126" s="3"/>
      <c r="M126" s="3"/>
      <c r="O126" s="3"/>
      <c r="P126" s="3"/>
      <c r="Q126" s="3"/>
    </row>
    <row r="127" spans="2:28" ht="27.75" customHeight="1" x14ac:dyDescent="0.25">
      <c r="B127" s="3"/>
      <c r="C127" s="62"/>
      <c r="D127" s="67" t="s">
        <v>457</v>
      </c>
      <c r="E127" s="69" t="s">
        <v>429</v>
      </c>
      <c r="F127" s="148"/>
      <c r="G127" s="3"/>
      <c r="H127" s="3"/>
      <c r="I127" s="3"/>
      <c r="J127" s="3"/>
      <c r="K127" s="3"/>
      <c r="L127" s="3"/>
      <c r="M127" s="3"/>
      <c r="O127" s="3"/>
      <c r="P127" s="3"/>
      <c r="Q127" s="3"/>
    </row>
    <row r="128" spans="2:28" ht="27.75" customHeight="1" x14ac:dyDescent="0.25">
      <c r="B128" s="3"/>
      <c r="C128" s="62"/>
      <c r="D128" s="91" t="s">
        <v>507</v>
      </c>
      <c r="E128" s="68" t="s">
        <v>458</v>
      </c>
      <c r="F128" s="294">
        <f>SUM(F129:F131)</f>
        <v>0</v>
      </c>
      <c r="G128" s="3"/>
      <c r="H128" s="3"/>
      <c r="I128" s="3"/>
      <c r="J128" s="3"/>
      <c r="K128" s="3"/>
      <c r="L128" s="3"/>
      <c r="M128" s="3"/>
      <c r="O128" s="3"/>
      <c r="P128" s="3"/>
      <c r="Q128" s="3"/>
    </row>
    <row r="129" spans="2:17" ht="27.75" customHeight="1" x14ac:dyDescent="0.25">
      <c r="B129" s="3"/>
      <c r="C129" s="62"/>
      <c r="D129" s="67" t="s">
        <v>508</v>
      </c>
      <c r="E129" s="69" t="s">
        <v>427</v>
      </c>
      <c r="F129" s="148"/>
      <c r="G129" s="3"/>
      <c r="H129" s="3"/>
      <c r="I129" s="3"/>
      <c r="J129" s="3"/>
      <c r="K129" s="3"/>
      <c r="L129" s="3"/>
      <c r="M129" s="3"/>
      <c r="O129" s="3"/>
      <c r="P129" s="3"/>
      <c r="Q129" s="3"/>
    </row>
    <row r="130" spans="2:17" ht="27.75" customHeight="1" x14ac:dyDescent="0.25">
      <c r="B130" s="3"/>
      <c r="C130" s="62"/>
      <c r="D130" s="67" t="s">
        <v>509</v>
      </c>
      <c r="E130" s="69" t="s">
        <v>428</v>
      </c>
      <c r="F130" s="148"/>
      <c r="G130" s="3"/>
      <c r="H130" s="3"/>
      <c r="I130" s="3"/>
      <c r="J130" s="3"/>
      <c r="K130" s="3"/>
      <c r="L130" s="3"/>
      <c r="M130" s="3"/>
      <c r="O130" s="3"/>
      <c r="P130" s="3"/>
      <c r="Q130" s="3"/>
    </row>
    <row r="131" spans="2:17" ht="27.75" customHeight="1" x14ac:dyDescent="0.25">
      <c r="B131" s="3"/>
      <c r="C131" s="62"/>
      <c r="D131" s="67" t="s">
        <v>510</v>
      </c>
      <c r="E131" s="69" t="s">
        <v>429</v>
      </c>
      <c r="F131" s="148"/>
      <c r="G131" s="3"/>
      <c r="H131" s="3"/>
      <c r="I131" s="3"/>
      <c r="J131" s="3"/>
      <c r="K131" s="3"/>
      <c r="L131" s="3"/>
      <c r="M131" s="3"/>
      <c r="O131" s="3"/>
      <c r="P131" s="3"/>
      <c r="Q131" s="3"/>
    </row>
    <row r="132" spans="2:17" ht="19.8" customHeight="1" x14ac:dyDescent="0.25">
      <c r="B132" s="3"/>
      <c r="C132" s="62"/>
      <c r="D132" s="91" t="s">
        <v>94</v>
      </c>
      <c r="E132" s="68" t="s">
        <v>441</v>
      </c>
      <c r="F132" s="288">
        <f>F133+F137+F145</f>
        <v>0</v>
      </c>
      <c r="G132" s="3"/>
      <c r="H132" s="3"/>
      <c r="I132" s="3"/>
      <c r="J132" s="3"/>
      <c r="K132" s="3"/>
      <c r="L132" s="3"/>
      <c r="M132" s="3"/>
      <c r="O132" s="3"/>
      <c r="P132" s="3"/>
      <c r="Q132" s="3"/>
    </row>
    <row r="133" spans="2:17" ht="24" customHeight="1" thickBot="1" x14ac:dyDescent="0.3">
      <c r="B133" s="3"/>
      <c r="C133" s="62"/>
      <c r="D133" s="91" t="s">
        <v>96</v>
      </c>
      <c r="E133" s="68" t="s">
        <v>512</v>
      </c>
      <c r="F133" s="294">
        <f>SUM(F134:F136)</f>
        <v>0</v>
      </c>
      <c r="G133" s="3"/>
      <c r="H133" s="3"/>
      <c r="I133" s="3"/>
      <c r="J133" s="3"/>
      <c r="K133" s="3"/>
      <c r="L133" s="3"/>
      <c r="M133" s="3"/>
      <c r="O133" s="3"/>
      <c r="P133" s="3"/>
      <c r="Q133" s="3"/>
    </row>
    <row r="134" spans="2:17" ht="24" customHeight="1" thickBot="1" x14ac:dyDescent="0.3">
      <c r="B134" s="3"/>
      <c r="C134" s="62"/>
      <c r="D134" s="67" t="s">
        <v>435</v>
      </c>
      <c r="E134" s="69" t="s">
        <v>427</v>
      </c>
      <c r="F134" s="148"/>
      <c r="G134" s="289" t="str">
        <f>IF(F121="","",IF(F134&gt;=F121*VLOOKUP(K109,Foaie1!D2:E5,2,FALSE),"OK","ERROR"))</f>
        <v/>
      </c>
      <c r="H134" s="3"/>
      <c r="I134" s="3"/>
      <c r="J134" s="3"/>
      <c r="K134" s="3"/>
      <c r="L134" s="3"/>
      <c r="M134" s="3"/>
      <c r="O134" s="3"/>
      <c r="P134" s="3"/>
      <c r="Q134" s="3"/>
    </row>
    <row r="135" spans="2:17" ht="24" customHeight="1" thickBot="1" x14ac:dyDescent="0.3">
      <c r="B135" s="3"/>
      <c r="C135" s="62"/>
      <c r="D135" s="67" t="s">
        <v>436</v>
      </c>
      <c r="E135" s="69" t="s">
        <v>428</v>
      </c>
      <c r="F135" s="148"/>
      <c r="G135" s="289" t="str">
        <f>IF(F122="","",IF(F135&gt;=F122*VLOOKUP(K109,Foaie1!D2:F5,3,FALSE),"OK","ERROR"))</f>
        <v/>
      </c>
      <c r="H135" s="3"/>
      <c r="I135" s="3"/>
      <c r="J135" s="3"/>
      <c r="K135" s="3"/>
      <c r="L135" s="3"/>
      <c r="M135" s="3"/>
      <c r="O135" s="3"/>
      <c r="P135" s="3"/>
      <c r="Q135" s="3"/>
    </row>
    <row r="136" spans="2:17" ht="24" customHeight="1" thickBot="1" x14ac:dyDescent="0.3">
      <c r="B136" s="3"/>
      <c r="C136" s="62"/>
      <c r="D136" s="67" t="s">
        <v>437</v>
      </c>
      <c r="E136" s="69" t="s">
        <v>429</v>
      </c>
      <c r="F136" s="148">
        <v>0</v>
      </c>
      <c r="G136" s="289" t="str">
        <f>IF(F123=0,"",IF(F136&gt;=F123*VLOOKUP(K109,Foaie1!D2:G5,4,FALSE),"OK","ERROR"))</f>
        <v/>
      </c>
      <c r="H136" s="3"/>
      <c r="I136" s="3"/>
      <c r="J136" s="3"/>
      <c r="K136" s="3"/>
      <c r="L136" s="3"/>
      <c r="M136" s="3"/>
      <c r="O136" s="3"/>
      <c r="P136" s="3"/>
      <c r="Q136" s="3"/>
    </row>
    <row r="137" spans="2:17" ht="24" customHeight="1" thickBot="1" x14ac:dyDescent="0.3">
      <c r="B137" s="3"/>
      <c r="C137" s="62"/>
      <c r="D137" s="91" t="s">
        <v>98</v>
      </c>
      <c r="E137" s="68" t="s">
        <v>513</v>
      </c>
      <c r="F137" s="294">
        <f>SUM(F138:F140)</f>
        <v>0</v>
      </c>
      <c r="G137" s="179"/>
      <c r="H137" s="3"/>
      <c r="I137" s="3"/>
      <c r="J137" s="3"/>
      <c r="K137" s="3"/>
      <c r="L137" s="3"/>
      <c r="M137" s="3"/>
      <c r="O137" s="3"/>
      <c r="P137" s="3"/>
      <c r="Q137" s="3"/>
    </row>
    <row r="138" spans="2:17" ht="24" customHeight="1" thickBot="1" x14ac:dyDescent="0.3">
      <c r="B138" s="3"/>
      <c r="C138" s="62"/>
      <c r="D138" s="67" t="s">
        <v>438</v>
      </c>
      <c r="E138" s="69" t="s">
        <v>427</v>
      </c>
      <c r="F138" s="148"/>
      <c r="G138" s="289" t="str">
        <f>IF(F125="","",IF(F138&gt;=F125*VLOOKUP(K110,Foaie1!D2:E5,2,FALSE),"OK","ERROR"))</f>
        <v/>
      </c>
      <c r="H138" s="3"/>
      <c r="I138" s="3"/>
      <c r="J138" s="3"/>
      <c r="K138" s="3"/>
      <c r="L138" s="3"/>
      <c r="M138" s="3"/>
      <c r="O138" s="3"/>
      <c r="P138" s="3"/>
      <c r="Q138" s="3"/>
    </row>
    <row r="139" spans="2:17" ht="24" customHeight="1" thickBot="1" x14ac:dyDescent="0.3">
      <c r="B139" s="3"/>
      <c r="C139" s="62"/>
      <c r="D139" s="67" t="s">
        <v>439</v>
      </c>
      <c r="E139" s="69" t="s">
        <v>428</v>
      </c>
      <c r="F139" s="148"/>
      <c r="G139" s="289" t="str">
        <f>IF(F126="","",IF(F139&gt;=F126*VLOOKUP(K110,Foaie1!D2:F5,3,FALSE),"OK","ERROR"))</f>
        <v/>
      </c>
      <c r="H139" s="3"/>
      <c r="I139" s="3"/>
      <c r="J139" s="3"/>
      <c r="K139" s="3"/>
      <c r="L139" s="3"/>
      <c r="M139" s="3"/>
      <c r="O139" s="3"/>
      <c r="P139" s="3"/>
      <c r="Q139" s="3"/>
    </row>
    <row r="140" spans="2:17" ht="24" customHeight="1" thickBot="1" x14ac:dyDescent="0.3">
      <c r="B140" s="3"/>
      <c r="C140" s="62"/>
      <c r="D140" s="67" t="s">
        <v>440</v>
      </c>
      <c r="E140" s="69" t="s">
        <v>429</v>
      </c>
      <c r="F140" s="148"/>
      <c r="G140" s="289" t="str">
        <f>IF(F127=0,"",IF(F140&gt;=F127*VLOOKUP(K110,Foaie1!D2:G5,4,FALSE),"OK","ERROR"))</f>
        <v/>
      </c>
      <c r="H140" s="3"/>
      <c r="I140" s="3"/>
      <c r="J140" s="3"/>
      <c r="K140" s="3"/>
      <c r="L140" s="3"/>
      <c r="M140" s="3"/>
      <c r="O140" s="3"/>
      <c r="P140" s="3"/>
      <c r="Q140" s="3"/>
    </row>
    <row r="141" spans="2:17" ht="24" customHeight="1" thickBot="1" x14ac:dyDescent="0.3">
      <c r="B141" s="3"/>
      <c r="C141" s="62"/>
      <c r="D141" s="91" t="s">
        <v>432</v>
      </c>
      <c r="E141" s="68" t="s">
        <v>433</v>
      </c>
      <c r="F141" s="294">
        <f>SUM(F142:F144)</f>
        <v>0</v>
      </c>
      <c r="G141" s="179"/>
      <c r="H141" s="3"/>
      <c r="I141" s="3"/>
      <c r="J141" s="3"/>
      <c r="K141" s="3"/>
      <c r="L141" s="3"/>
      <c r="M141" s="3"/>
      <c r="O141" s="3"/>
      <c r="P141" s="3"/>
      <c r="Q141" s="3"/>
    </row>
    <row r="142" spans="2:17" ht="24" customHeight="1" thickBot="1" x14ac:dyDescent="0.3">
      <c r="B142" s="3"/>
      <c r="C142" s="62"/>
      <c r="D142" s="67" t="s">
        <v>514</v>
      </c>
      <c r="E142" s="69" t="s">
        <v>427</v>
      </c>
      <c r="F142" s="148"/>
      <c r="G142" s="289" t="str">
        <f>IF(F129="","",IF(F142&gt;=F129*VLOOKUP(K111,Foaie1!D2:E5,2,FALSE),"OK","ERROR"))</f>
        <v/>
      </c>
      <c r="H142" s="3"/>
      <c r="I142" s="3"/>
      <c r="J142" s="3"/>
      <c r="K142" s="3"/>
      <c r="L142" s="3"/>
      <c r="M142" s="3"/>
      <c r="O142" s="3"/>
      <c r="P142" s="3"/>
      <c r="Q142" s="3"/>
    </row>
    <row r="143" spans="2:17" ht="24" customHeight="1" thickBot="1" x14ac:dyDescent="0.3">
      <c r="B143" s="3"/>
      <c r="C143" s="62"/>
      <c r="D143" s="67" t="s">
        <v>515</v>
      </c>
      <c r="E143" s="69" t="s">
        <v>428</v>
      </c>
      <c r="F143" s="148"/>
      <c r="G143" s="289" t="str">
        <f>IF(F130="","",IF(F143&gt;=F130*VLOOKUP(K111,Foaie1!D2:F5,3,FALSE),"OK","ERROR"))</f>
        <v/>
      </c>
      <c r="H143" s="3"/>
      <c r="I143" s="3"/>
      <c r="J143" s="3"/>
      <c r="K143" s="3"/>
      <c r="L143" s="3"/>
      <c r="M143" s="3"/>
      <c r="O143" s="3"/>
      <c r="P143" s="3"/>
      <c r="Q143" s="3"/>
    </row>
    <row r="144" spans="2:17" ht="24" customHeight="1" thickBot="1" x14ac:dyDescent="0.3">
      <c r="B144" s="3"/>
      <c r="C144" s="62"/>
      <c r="D144" s="67" t="s">
        <v>516</v>
      </c>
      <c r="E144" s="69" t="s">
        <v>429</v>
      </c>
      <c r="F144" s="148"/>
      <c r="G144" s="289" t="str">
        <f>IF(F131=0,"",IF(F144&gt;=F131*VLOOKUP(K111,Foaie1!D2:G5,4,FALSE),"OK","ERROR"))</f>
        <v/>
      </c>
      <c r="H144" s="3"/>
      <c r="I144" s="3"/>
      <c r="J144" s="3"/>
      <c r="K144" s="3"/>
      <c r="L144" s="3"/>
      <c r="M144" s="3"/>
      <c r="O144" s="3"/>
      <c r="P144" s="3"/>
      <c r="Q144" s="3"/>
    </row>
    <row r="145" spans="2:17" ht="31.8" customHeight="1" x14ac:dyDescent="0.25">
      <c r="B145" s="3"/>
      <c r="C145" s="62"/>
      <c r="D145" s="91" t="s">
        <v>432</v>
      </c>
      <c r="E145" s="68" t="s">
        <v>434</v>
      </c>
      <c r="F145" s="288">
        <f>F118</f>
        <v>0</v>
      </c>
      <c r="G145" s="3"/>
      <c r="H145" s="3"/>
      <c r="I145" s="3"/>
      <c r="J145" s="3"/>
      <c r="K145" s="3"/>
      <c r="L145" s="3"/>
      <c r="M145" s="3"/>
      <c r="O145" s="3"/>
      <c r="P145" s="3"/>
      <c r="Q145" s="3"/>
    </row>
    <row r="146" spans="2:17" ht="22.2" customHeight="1" x14ac:dyDescent="0.25">
      <c r="B146" s="3"/>
      <c r="C146" s="62"/>
      <c r="D146" s="67" t="s">
        <v>100</v>
      </c>
      <c r="E146" s="68" t="s">
        <v>291</v>
      </c>
      <c r="F146" s="294">
        <f>SUM(F147:F149)</f>
        <v>0</v>
      </c>
      <c r="G146" s="3"/>
      <c r="H146" s="102"/>
      <c r="I146" s="125"/>
      <c r="J146" s="3"/>
      <c r="K146" s="3"/>
      <c r="L146" s="3"/>
      <c r="M146" s="3"/>
      <c r="O146" s="3"/>
      <c r="P146" s="3"/>
      <c r="Q146" s="3"/>
    </row>
    <row r="147" spans="2:17" ht="24" customHeight="1" x14ac:dyDescent="0.25">
      <c r="B147" s="3"/>
      <c r="C147" s="62"/>
      <c r="D147" s="67" t="s">
        <v>292</v>
      </c>
      <c r="E147" s="69" t="s">
        <v>295</v>
      </c>
      <c r="F147" s="292">
        <f>F121+F125+F129-F134-F138-F142</f>
        <v>0</v>
      </c>
      <c r="G147" s="3"/>
      <c r="H147" s="102"/>
      <c r="I147" s="125"/>
      <c r="J147" s="3"/>
      <c r="K147" s="3"/>
      <c r="L147" s="3"/>
      <c r="M147" s="3"/>
      <c r="O147" s="3"/>
      <c r="P147" s="3"/>
      <c r="Q147" s="3"/>
    </row>
    <row r="148" spans="2:17" ht="20.399999999999999" customHeight="1" x14ac:dyDescent="0.25">
      <c r="B148" s="3"/>
      <c r="C148" s="62"/>
      <c r="D148" s="67" t="s">
        <v>293</v>
      </c>
      <c r="E148" s="69" t="s">
        <v>296</v>
      </c>
      <c r="F148" s="292">
        <f t="shared" ref="F148:F149" si="58">F122+F126+F130-F135-F139-F143</f>
        <v>0</v>
      </c>
      <c r="G148" s="3"/>
      <c r="H148" s="102"/>
      <c r="I148" s="125"/>
      <c r="J148" s="3"/>
      <c r="K148" s="3"/>
      <c r="L148" s="3"/>
      <c r="M148" s="3"/>
      <c r="O148" s="3"/>
      <c r="P148" s="3"/>
      <c r="Q148" s="3"/>
    </row>
    <row r="149" spans="2:17" ht="31.8" customHeight="1" thickBot="1" x14ac:dyDescent="0.3">
      <c r="B149" s="3"/>
      <c r="C149" s="62"/>
      <c r="D149" s="70" t="s">
        <v>294</v>
      </c>
      <c r="E149" s="93" t="s">
        <v>297</v>
      </c>
      <c r="F149" s="295">
        <f t="shared" si="58"/>
        <v>0</v>
      </c>
      <c r="G149" s="3"/>
      <c r="H149" s="102"/>
      <c r="I149" s="125"/>
      <c r="J149" s="3"/>
      <c r="K149" s="3"/>
      <c r="L149" s="3"/>
      <c r="M149" s="3"/>
      <c r="O149" s="3"/>
      <c r="P149" s="3"/>
      <c r="Q149" s="3"/>
    </row>
    <row r="150" spans="2:17" ht="14.4" thickBot="1" x14ac:dyDescent="0.3">
      <c r="B150" s="3"/>
      <c r="C150" s="62"/>
      <c r="D150" s="3"/>
      <c r="E150" s="3"/>
      <c r="F150" s="96"/>
      <c r="G150" s="3"/>
      <c r="H150" s="3"/>
      <c r="I150" s="3"/>
      <c r="J150" s="3"/>
      <c r="K150" s="3"/>
      <c r="L150" s="3"/>
      <c r="M150" s="3"/>
      <c r="O150" s="3"/>
      <c r="P150" s="3"/>
      <c r="Q150" s="3"/>
    </row>
    <row r="151" spans="2:17" ht="31.8" customHeight="1" x14ac:dyDescent="0.25">
      <c r="B151" s="3"/>
      <c r="C151" s="62"/>
      <c r="D151" s="63" t="s">
        <v>86</v>
      </c>
      <c r="E151" s="64" t="s">
        <v>459</v>
      </c>
      <c r="F151" s="65" t="s">
        <v>88</v>
      </c>
      <c r="G151" s="3"/>
      <c r="H151" s="3"/>
      <c r="I151" s="3"/>
      <c r="J151" s="3"/>
      <c r="K151" s="3"/>
      <c r="L151" s="3"/>
      <c r="M151" s="3"/>
      <c r="O151" s="3"/>
      <c r="P151" s="3"/>
      <c r="Q151" s="3"/>
    </row>
    <row r="152" spans="2:17" ht="27.6" x14ac:dyDescent="0.25">
      <c r="B152" s="3"/>
      <c r="C152" s="62"/>
      <c r="D152" s="67" t="s">
        <v>89</v>
      </c>
      <c r="E152" s="324" t="s">
        <v>529</v>
      </c>
      <c r="F152" s="288">
        <f>SUM(F153:F154)</f>
        <v>0</v>
      </c>
      <c r="G152" s="3"/>
      <c r="H152" s="3"/>
      <c r="I152" s="3"/>
      <c r="J152" s="3"/>
      <c r="K152" s="3"/>
      <c r="L152" s="3"/>
      <c r="M152" s="3"/>
      <c r="O152" s="3"/>
      <c r="P152" s="3"/>
      <c r="Q152" s="3"/>
    </row>
    <row r="153" spans="2:17" ht="17.399999999999999" customHeight="1" x14ac:dyDescent="0.25">
      <c r="B153" s="3"/>
      <c r="C153" s="62"/>
      <c r="D153" s="67" t="s">
        <v>91</v>
      </c>
      <c r="E153" s="69" t="s">
        <v>92</v>
      </c>
      <c r="F153" s="290">
        <f>K45+K48</f>
        <v>0</v>
      </c>
      <c r="G153" s="3"/>
      <c r="H153" s="3"/>
      <c r="I153" s="3"/>
      <c r="J153" s="3"/>
      <c r="K153" s="3"/>
      <c r="L153" s="3"/>
      <c r="M153" s="3"/>
      <c r="O153" s="3"/>
      <c r="P153" s="3"/>
      <c r="Q153" s="3"/>
    </row>
    <row r="154" spans="2:17" ht="16.8" customHeight="1" x14ac:dyDescent="0.25">
      <c r="B154" s="3"/>
      <c r="C154" s="62"/>
      <c r="D154" s="67" t="s">
        <v>93</v>
      </c>
      <c r="E154" s="69" t="s">
        <v>107</v>
      </c>
      <c r="F154" s="290">
        <f>H45+H48</f>
        <v>0</v>
      </c>
      <c r="G154" s="3"/>
      <c r="H154" s="3"/>
      <c r="I154" s="3"/>
      <c r="J154" s="3"/>
      <c r="K154" s="3"/>
      <c r="L154" s="3"/>
      <c r="M154" s="3"/>
      <c r="O154" s="3"/>
      <c r="P154" s="3"/>
      <c r="Q154" s="3"/>
    </row>
    <row r="155" spans="2:17" ht="20.399999999999999" customHeight="1" thickBot="1" x14ac:dyDescent="0.3">
      <c r="B155" s="3"/>
      <c r="C155" s="62"/>
      <c r="D155" s="67" t="s">
        <v>94</v>
      </c>
      <c r="E155" s="68" t="s">
        <v>95</v>
      </c>
      <c r="F155" s="288">
        <f>SUM(F156:F157)</f>
        <v>0</v>
      </c>
      <c r="G155" s="3"/>
      <c r="H155" s="3"/>
      <c r="I155" s="3"/>
      <c r="J155" s="3"/>
      <c r="K155" s="3"/>
      <c r="L155" s="3"/>
      <c r="M155" s="3"/>
      <c r="O155" s="3"/>
      <c r="P155" s="3"/>
      <c r="Q155" s="3"/>
    </row>
    <row r="156" spans="2:17" ht="19.5" customHeight="1" thickBot="1" x14ac:dyDescent="0.3">
      <c r="B156" s="3"/>
      <c r="C156" s="62"/>
      <c r="D156" s="67" t="s">
        <v>96</v>
      </c>
      <c r="E156" s="69" t="s">
        <v>97</v>
      </c>
      <c r="F156" s="148"/>
      <c r="G156" s="289" t="str">
        <f>IF(F154=0,"",IF(F156&gt;=50%*F154,"OK","ERROR"))</f>
        <v/>
      </c>
      <c r="H156" s="3"/>
      <c r="I156" s="3"/>
      <c r="J156" s="3"/>
      <c r="K156" s="3"/>
      <c r="L156" s="3"/>
      <c r="M156" s="3"/>
      <c r="O156" s="3"/>
      <c r="P156" s="3"/>
      <c r="Q156" s="3"/>
    </row>
    <row r="157" spans="2:17" ht="21.6" customHeight="1" x14ac:dyDescent="0.25">
      <c r="B157" s="3"/>
      <c r="C157" s="62"/>
      <c r="D157" s="67" t="s">
        <v>98</v>
      </c>
      <c r="E157" s="69" t="s">
        <v>99</v>
      </c>
      <c r="F157" s="290">
        <f>F153</f>
        <v>0</v>
      </c>
      <c r="G157" s="3"/>
      <c r="H157" s="3"/>
      <c r="I157" s="3"/>
      <c r="J157" s="3"/>
      <c r="K157" s="3"/>
      <c r="L157" s="3"/>
      <c r="M157" s="3"/>
      <c r="O157" s="3"/>
      <c r="P157" s="3"/>
      <c r="Q157" s="3"/>
    </row>
    <row r="158" spans="2:17" ht="22.5" customHeight="1" thickBot="1" x14ac:dyDescent="0.3">
      <c r="B158" s="3"/>
      <c r="C158" s="62"/>
      <c r="D158" s="70" t="s">
        <v>100</v>
      </c>
      <c r="E158" s="71" t="s">
        <v>101</v>
      </c>
      <c r="F158" s="295">
        <f>F154-F156</f>
        <v>0</v>
      </c>
      <c r="G158" s="3"/>
      <c r="H158" s="3"/>
      <c r="I158" s="3"/>
      <c r="J158" s="3"/>
      <c r="K158" s="3"/>
      <c r="L158" s="3"/>
      <c r="M158" s="3"/>
      <c r="O158" s="3"/>
      <c r="P158" s="3"/>
      <c r="Q158" s="3"/>
    </row>
    <row r="159" spans="2:17" ht="30" customHeight="1" thickBot="1" x14ac:dyDescent="0.3">
      <c r="B159" s="3"/>
      <c r="C159" s="3"/>
      <c r="D159" s="3"/>
      <c r="E159" s="3"/>
      <c r="F159" s="3"/>
      <c r="G159" s="3"/>
      <c r="H159" s="3"/>
      <c r="I159" s="3"/>
      <c r="J159" s="3"/>
      <c r="K159" s="3"/>
      <c r="L159" s="3"/>
      <c r="M159" s="3"/>
      <c r="O159" s="3"/>
      <c r="P159" s="3"/>
      <c r="Q159" s="3"/>
    </row>
    <row r="160" spans="2:17" ht="55.8" customHeight="1" x14ac:dyDescent="0.25">
      <c r="B160" s="3"/>
      <c r="C160" s="62"/>
      <c r="D160" s="63" t="s">
        <v>86</v>
      </c>
      <c r="E160" s="64" t="s">
        <v>526</v>
      </c>
      <c r="F160" s="65" t="s">
        <v>88</v>
      </c>
      <c r="G160" s="3"/>
      <c r="H160" s="3"/>
      <c r="I160" s="3"/>
      <c r="J160" s="3"/>
      <c r="K160" s="3"/>
      <c r="L160" s="3"/>
      <c r="M160" s="3"/>
      <c r="O160" s="3"/>
      <c r="P160" s="3"/>
      <c r="Q160" s="3"/>
    </row>
    <row r="161" spans="2:17" ht="27.6" x14ac:dyDescent="0.25">
      <c r="B161" s="3"/>
      <c r="C161" s="62"/>
      <c r="D161" s="67" t="s">
        <v>89</v>
      </c>
      <c r="E161" s="324" t="s">
        <v>528</v>
      </c>
      <c r="F161" s="288">
        <f>SUM(F162:F163)</f>
        <v>0</v>
      </c>
      <c r="G161" s="3"/>
      <c r="H161" s="3"/>
      <c r="I161" s="3"/>
      <c r="J161" s="3"/>
      <c r="K161" s="3"/>
      <c r="L161" s="3"/>
      <c r="M161" s="3"/>
      <c r="O161" s="3"/>
      <c r="P161" s="3"/>
      <c r="Q161" s="3"/>
    </row>
    <row r="162" spans="2:17" ht="17.399999999999999" customHeight="1" x14ac:dyDescent="0.25">
      <c r="B162" s="3"/>
      <c r="C162" s="62"/>
      <c r="D162" s="67" t="s">
        <v>91</v>
      </c>
      <c r="E162" s="69" t="s">
        <v>92</v>
      </c>
      <c r="F162" s="290">
        <f>K49</f>
        <v>0</v>
      </c>
      <c r="G162" s="3"/>
      <c r="H162" s="3"/>
      <c r="I162" s="3"/>
      <c r="J162" s="3"/>
      <c r="K162" s="3"/>
      <c r="L162" s="3"/>
      <c r="M162" s="3"/>
      <c r="O162" s="3"/>
      <c r="P162" s="3"/>
      <c r="Q162" s="3"/>
    </row>
    <row r="163" spans="2:17" ht="16.8" customHeight="1" x14ac:dyDescent="0.25">
      <c r="B163" s="3"/>
      <c r="C163" s="62"/>
      <c r="D163" s="67" t="s">
        <v>93</v>
      </c>
      <c r="E163" s="69" t="s">
        <v>107</v>
      </c>
      <c r="F163" s="290">
        <f>H49</f>
        <v>0</v>
      </c>
      <c r="G163" s="3"/>
      <c r="H163" s="3"/>
      <c r="I163" s="3"/>
      <c r="J163" s="3"/>
      <c r="K163" s="3"/>
      <c r="L163" s="3"/>
      <c r="M163" s="3"/>
      <c r="O163" s="3"/>
      <c r="P163" s="3"/>
      <c r="Q163" s="3"/>
    </row>
    <row r="164" spans="2:17" ht="20.399999999999999" customHeight="1" thickBot="1" x14ac:dyDescent="0.3">
      <c r="B164" s="3"/>
      <c r="C164" s="62"/>
      <c r="D164" s="67" t="s">
        <v>94</v>
      </c>
      <c r="E164" s="68" t="s">
        <v>95</v>
      </c>
      <c r="F164" s="288">
        <f>SUM(F165:F166)</f>
        <v>0</v>
      </c>
      <c r="G164" s="3"/>
      <c r="H164" s="3"/>
      <c r="I164" s="3"/>
      <c r="J164" s="3"/>
      <c r="K164" s="3"/>
      <c r="L164" s="3"/>
      <c r="M164" s="3"/>
      <c r="O164" s="3"/>
      <c r="P164" s="3"/>
      <c r="Q164" s="3"/>
    </row>
    <row r="165" spans="2:17" ht="19.5" customHeight="1" thickBot="1" x14ac:dyDescent="0.3">
      <c r="B165" s="3"/>
      <c r="C165" s="62"/>
      <c r="D165" s="67" t="s">
        <v>96</v>
      </c>
      <c r="E165" s="69" t="s">
        <v>97</v>
      </c>
      <c r="F165" s="148"/>
      <c r="G165" s="289" t="str">
        <f>IF(F163=0,"",IF(F165&gt;=0%*F163,"OK","ERROR"))</f>
        <v/>
      </c>
      <c r="H165" s="3"/>
      <c r="I165" s="3"/>
      <c r="J165" s="3"/>
      <c r="K165" s="3"/>
      <c r="L165" s="3"/>
      <c r="M165" s="3"/>
      <c r="O165" s="3"/>
      <c r="P165" s="3"/>
      <c r="Q165" s="3"/>
    </row>
    <row r="166" spans="2:17" ht="21.6" customHeight="1" x14ac:dyDescent="0.25">
      <c r="B166" s="3"/>
      <c r="C166" s="62"/>
      <c r="D166" s="67" t="s">
        <v>98</v>
      </c>
      <c r="E166" s="69" t="s">
        <v>99</v>
      </c>
      <c r="F166" s="290">
        <f>F162</f>
        <v>0</v>
      </c>
      <c r="G166" s="3"/>
      <c r="H166" s="3"/>
      <c r="I166" s="3"/>
      <c r="J166" s="3"/>
      <c r="K166" s="3"/>
      <c r="L166" s="3"/>
      <c r="M166" s="3"/>
      <c r="O166" s="3"/>
      <c r="P166" s="3"/>
      <c r="Q166" s="3"/>
    </row>
    <row r="167" spans="2:17" ht="51.6" customHeight="1" thickBot="1" x14ac:dyDescent="0.3">
      <c r="B167" s="3"/>
      <c r="C167" s="62"/>
      <c r="D167" s="70" t="s">
        <v>100</v>
      </c>
      <c r="E167" s="71" t="s">
        <v>527</v>
      </c>
      <c r="F167" s="295">
        <f>F163-F165</f>
        <v>0</v>
      </c>
      <c r="G167" s="3"/>
      <c r="H167" s="3"/>
      <c r="I167" s="3"/>
      <c r="J167" s="3"/>
      <c r="K167" s="3"/>
      <c r="L167" s="3"/>
      <c r="M167" s="3"/>
      <c r="O167" s="3"/>
      <c r="P167" s="3"/>
      <c r="Q167" s="3"/>
    </row>
    <row r="168" spans="2:17" ht="30" customHeight="1" x14ac:dyDescent="0.25">
      <c r="B168" s="3"/>
      <c r="C168" s="3"/>
      <c r="D168" s="3"/>
      <c r="E168" s="3"/>
      <c r="F168" s="3"/>
      <c r="G168" s="3"/>
      <c r="H168" s="3"/>
      <c r="I168" s="3"/>
      <c r="J168" s="3"/>
      <c r="K168" s="3"/>
      <c r="L168" s="3"/>
      <c r="M168" s="3"/>
      <c r="O168" s="3"/>
      <c r="P168" s="3"/>
      <c r="Q168" s="3"/>
    </row>
  </sheetData>
  <sheetProtection algorithmName="SHA-512" hashValue="T8UfI2t14z1gtCbZf/UAY3mbOqJBmGiNbFmy5zYNKN4mawAsZoLmWus95QHctbVhtcKWYQxpnTqDfNRy2kIJ1g==" saltValue="S/GJvf6sC5tyCfnItPneUg==" spinCount="100000" sheet="1" formatCells="0" formatColumns="0" formatRows="0" insertColumns="0" insertRows="0"/>
  <mergeCells count="47">
    <mergeCell ref="K12:K13"/>
    <mergeCell ref="T15:Z15"/>
    <mergeCell ref="T19:Z19"/>
    <mergeCell ref="T31:Z31"/>
    <mergeCell ref="T39:Z39"/>
    <mergeCell ref="C27:L27"/>
    <mergeCell ref="C12:C13"/>
    <mergeCell ref="E12:E13"/>
    <mergeCell ref="F12:G12"/>
    <mergeCell ref="H12:H13"/>
    <mergeCell ref="I12:J12"/>
    <mergeCell ref="C104:E104"/>
    <mergeCell ref="C105:E105"/>
    <mergeCell ref="D12:D13"/>
    <mergeCell ref="C15:L15"/>
    <mergeCell ref="C19:L19"/>
    <mergeCell ref="C31:L31"/>
    <mergeCell ref="C39:L39"/>
    <mergeCell ref="C42:E42"/>
    <mergeCell ref="C43:L43"/>
    <mergeCell ref="C44:L44"/>
    <mergeCell ref="C47:L47"/>
    <mergeCell ref="C53:L53"/>
    <mergeCell ref="C59:L59"/>
    <mergeCell ref="C62:L62"/>
    <mergeCell ref="C14:L14"/>
    <mergeCell ref="L12:L13"/>
    <mergeCell ref="C100:L100"/>
    <mergeCell ref="C81:L81"/>
    <mergeCell ref="C89:L89"/>
    <mergeCell ref="C52:L52"/>
    <mergeCell ref="C51:E51"/>
    <mergeCell ref="P4:P7"/>
    <mergeCell ref="T81:Z81"/>
    <mergeCell ref="T89:Z89"/>
    <mergeCell ref="T100:Z100"/>
    <mergeCell ref="T108:Z109"/>
    <mergeCell ref="T43:Z43"/>
    <mergeCell ref="T14:Z14"/>
    <mergeCell ref="T12:Z13"/>
    <mergeCell ref="T52:Z52"/>
    <mergeCell ref="T53:Z53"/>
    <mergeCell ref="T59:Z59"/>
    <mergeCell ref="T62:Z62"/>
    <mergeCell ref="T44:Z44"/>
    <mergeCell ref="T47:Z47"/>
    <mergeCell ref="T27:Z27"/>
  </mergeCells>
  <phoneticPr fontId="22" type="noConversion"/>
  <conditionalFormatting sqref="G108">
    <cfRule type="cellIs" dxfId="16" priority="5" operator="equal">
      <formula>"ERROR"</formula>
    </cfRule>
    <cfRule type="cellIs" dxfId="15" priority="6" operator="equal">
      <formula>"OK"</formula>
    </cfRule>
  </conditionalFormatting>
  <conditionalFormatting sqref="G111">
    <cfRule type="cellIs" dxfId="14" priority="7" operator="equal">
      <formula>"ERROR"</formula>
    </cfRule>
    <cfRule type="cellIs" dxfId="13" priority="8" operator="equal">
      <formula>"OK"</formula>
    </cfRule>
  </conditionalFormatting>
  <conditionalFormatting sqref="G134:G136">
    <cfRule type="cellIs" dxfId="12" priority="13" operator="equal">
      <formula>"ERROR"</formula>
    </cfRule>
    <cfRule type="cellIs" dxfId="11" priority="14" operator="equal">
      <formula>"OK"</formula>
    </cfRule>
  </conditionalFormatting>
  <conditionalFormatting sqref="G138:G140 G142:G144">
    <cfRule type="cellIs" dxfId="10" priority="11" operator="equal">
      <formula>"ERROR"</formula>
    </cfRule>
    <cfRule type="cellIs" dxfId="9" priority="12" operator="equal">
      <formula>"OK"</formula>
    </cfRule>
  </conditionalFormatting>
  <conditionalFormatting sqref="G156">
    <cfRule type="cellIs" dxfId="8" priority="9" operator="equal">
      <formula>"ERROR"</formula>
    </cfRule>
    <cfRule type="cellIs" dxfId="7" priority="10" operator="equal">
      <formula>"OK"</formula>
    </cfRule>
  </conditionalFormatting>
  <conditionalFormatting sqref="G165">
    <cfRule type="cellIs" dxfId="6" priority="1" operator="equal">
      <formula>"ERROR"</formula>
    </cfRule>
    <cfRule type="cellIs" dxfId="5" priority="2" operator="equal">
      <formula>"OK"</formula>
    </cfRule>
  </conditionalFormatting>
  <conditionalFormatting sqref="P40:Q40">
    <cfRule type="cellIs" dxfId="4" priority="3" operator="equal">
      <formula>"ERROR"</formula>
    </cfRule>
    <cfRule type="cellIs" dxfId="3" priority="4" operator="equal">
      <formula>"OK"</formula>
    </cfRule>
  </conditionalFormatting>
  <conditionalFormatting sqref="Z16:Z18 Z20:Z26 Z28:Z30 Z32:Z38 Z40:Z42 Z45:Z46 Z48:Z51 Z54:Z58 Z60:Z61 Z63:Z80 Z82:Z88 Z90:Z99 Z101:Z105">
    <cfRule type="cellIs" dxfId="2" priority="33"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FB8AD16C-D01B-421F-8CA2-048D6412C842}">
          <x14:formula1>
            <xm:f>Foaie1!$D$3:$D$5</xm:f>
          </x14:formula1>
          <xm:sqref>K109:K111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D2:I23"/>
  <sheetViews>
    <sheetView workbookViewId="0">
      <selection activeCell="G17" sqref="G17"/>
    </sheetView>
  </sheetViews>
  <sheetFormatPr defaultRowHeight="14.4" x14ac:dyDescent="0.3"/>
  <cols>
    <col min="4" max="4" width="25.5546875" customWidth="1"/>
    <col min="5" max="5" width="12.44140625" customWidth="1"/>
    <col min="6" max="6" width="10.33203125" customWidth="1"/>
    <col min="7" max="7" width="13.44140625" customWidth="1"/>
  </cols>
  <sheetData>
    <row r="2" spans="4:9" x14ac:dyDescent="0.3">
      <c r="E2" t="s">
        <v>449</v>
      </c>
      <c r="F2" t="s">
        <v>450</v>
      </c>
      <c r="G2" t="s">
        <v>448</v>
      </c>
    </row>
    <row r="3" spans="4:9" x14ac:dyDescent="0.3">
      <c r="D3" s="167" t="s">
        <v>443</v>
      </c>
      <c r="E3" s="95">
        <v>0.5</v>
      </c>
      <c r="F3" s="95">
        <v>0.75</v>
      </c>
      <c r="G3" s="95">
        <v>0.5</v>
      </c>
    </row>
    <row r="4" spans="4:9" x14ac:dyDescent="0.3">
      <c r="D4" s="167" t="s">
        <v>444</v>
      </c>
      <c r="E4" s="95">
        <v>0.4</v>
      </c>
      <c r="F4" s="95">
        <v>0.65</v>
      </c>
      <c r="G4" s="95">
        <v>0.4</v>
      </c>
      <c r="I4" s="97"/>
    </row>
    <row r="5" spans="4:9" x14ac:dyDescent="0.3">
      <c r="D5" s="167" t="s">
        <v>445</v>
      </c>
      <c r="E5" s="95">
        <v>0.3</v>
      </c>
      <c r="F5" s="95">
        <v>0.55000000000000004</v>
      </c>
      <c r="G5" s="95">
        <v>0.3</v>
      </c>
      <c r="I5" s="97"/>
    </row>
    <row r="6" spans="4:9" x14ac:dyDescent="0.3">
      <c r="D6" s="167"/>
      <c r="E6" s="95"/>
      <c r="F6" s="95"/>
      <c r="G6" s="95"/>
      <c r="I6" s="97"/>
    </row>
    <row r="7" spans="4:9" x14ac:dyDescent="0.3">
      <c r="D7" s="94"/>
      <c r="E7" s="95" t="s">
        <v>443</v>
      </c>
      <c r="F7" s="95" t="s">
        <v>444</v>
      </c>
      <c r="G7" s="95" t="s">
        <v>445</v>
      </c>
      <c r="I7" s="98"/>
    </row>
    <row r="8" spans="4:9" x14ac:dyDescent="0.3">
      <c r="D8" s="94" t="s">
        <v>446</v>
      </c>
      <c r="E8" s="95">
        <v>0.5</v>
      </c>
      <c r="F8" s="95">
        <v>0.4</v>
      </c>
      <c r="G8" s="95">
        <v>0.3</v>
      </c>
      <c r="I8" s="98"/>
    </row>
    <row r="9" spans="4:9" x14ac:dyDescent="0.3">
      <c r="D9" s="94" t="s">
        <v>447</v>
      </c>
      <c r="E9" s="95">
        <v>0.75</v>
      </c>
      <c r="F9" s="95">
        <v>0.65</v>
      </c>
      <c r="G9" s="95">
        <v>0.55000000000000004</v>
      </c>
      <c r="I9" s="98"/>
    </row>
    <row r="10" spans="4:9" x14ac:dyDescent="0.3">
      <c r="D10" s="94" t="s">
        <v>448</v>
      </c>
      <c r="E10" s="95">
        <v>0.5</v>
      </c>
      <c r="F10" s="95">
        <v>0.4</v>
      </c>
      <c r="G10" s="95">
        <v>0.3</v>
      </c>
      <c r="I10" s="98"/>
    </row>
    <row r="11" spans="4:9" x14ac:dyDescent="0.3">
      <c r="I11" s="98"/>
    </row>
    <row r="12" spans="4:9" x14ac:dyDescent="0.3">
      <c r="E12" s="100"/>
      <c r="I12" s="98"/>
    </row>
    <row r="13" spans="4:9" x14ac:dyDescent="0.3">
      <c r="E13" s="100"/>
      <c r="I13" s="99"/>
    </row>
    <row r="14" spans="4:9" x14ac:dyDescent="0.3">
      <c r="E14" s="100"/>
      <c r="I14" s="99"/>
    </row>
    <row r="15" spans="4:9" x14ac:dyDescent="0.3">
      <c r="E15" s="100"/>
      <c r="I15" s="99"/>
    </row>
    <row r="16" spans="4:9" x14ac:dyDescent="0.3">
      <c r="E16" s="100"/>
      <c r="I16" s="99"/>
    </row>
    <row r="17" spans="5:9" x14ac:dyDescent="0.3">
      <c r="E17" s="100"/>
      <c r="I17" s="99"/>
    </row>
    <row r="18" spans="5:9" x14ac:dyDescent="0.3">
      <c r="E18" s="100"/>
      <c r="I18" s="99"/>
    </row>
    <row r="19" spans="5:9" x14ac:dyDescent="0.3">
      <c r="E19" s="100"/>
      <c r="I19" s="99"/>
    </row>
    <row r="20" spans="5:9" x14ac:dyDescent="0.3">
      <c r="E20" s="100"/>
      <c r="I20" s="99"/>
    </row>
    <row r="21" spans="5:9" x14ac:dyDescent="0.3">
      <c r="E21" s="100"/>
    </row>
    <row r="22" spans="5:9" x14ac:dyDescent="0.3">
      <c r="E22" s="100"/>
    </row>
    <row r="23" spans="5:9" x14ac:dyDescent="0.3">
      <c r="E23" s="10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3C8FD1-BA95-4CD3-A85A-7867FA94A2BB}">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1B6548D3-984C-40AE-982C-B87EF7647C22}">
  <ds:schemaRefs>
    <ds:schemaRef ds:uri="http://schemas.microsoft.com/sharepoint/v3/contenttype/forms"/>
  </ds:schemaRefs>
</ds:datastoreItem>
</file>

<file path=customXml/itemProps3.xml><?xml version="1.0" encoding="utf-8"?>
<ds:datastoreItem xmlns:ds="http://schemas.openxmlformats.org/officeDocument/2006/customXml" ds:itemID="{CE2744C5-24C2-4828-BF4B-B40D5E215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0-Instructiuni</vt:lpstr>
      <vt:lpstr>1-Bilant_Lider</vt:lpstr>
      <vt:lpstr>2-Bilant_partener 1</vt:lpstr>
      <vt:lpstr>3-Bilant_partener 2</vt:lpstr>
      <vt:lpstr>4-Dificultate_Lider</vt:lpstr>
      <vt:lpstr>5-Dificultate_partener 1</vt:lpstr>
      <vt:lpstr>6-Dificultate_partener 2</vt:lpstr>
      <vt:lpstr>7-Buget cerere</vt:lpstr>
      <vt:lpstr>Foaie1</vt:lpstr>
      <vt:lpstr>Foaie2</vt:lpstr>
      <vt:lpstr>8-Analiza financiara</vt:lpstr>
      <vt:lpstr>'0-Instructiuni'!eur</vt:lpstr>
      <vt:lpstr>'4-Dificultate_Lider'!Print_Area</vt:lpstr>
      <vt:lpstr>'5-Dificultate_partener 1'!Print_Area</vt:lpstr>
      <vt:lpstr>'6-Dificultate_partener 2'!Print_Area</vt:lpstr>
      <vt:lpstr>'7-Buget 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2022-07-11T19:00:50Z</dcterms:created>
  <dcterms:modified xsi:type="dcterms:W3CDTF">2024-04-17T11:17:41Z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